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tabRatio="660"/>
  </bookViews>
  <sheets>
    <sheet name="axyusak 1" sheetId="1" r:id="rId1"/>
    <sheet name="axyusak 2" sheetId="2" r:id="rId2"/>
    <sheet name="axyusak 3" sheetId="3" state="hidden" r:id="rId3"/>
  </sheets>
  <externalReferences>
    <externalReference r:id="rId4"/>
  </externalReferences>
  <definedNames>
    <definedName name="_Toc501014753" localSheetId="0">'axyusak 1'!$A$1</definedName>
  </definedNames>
  <calcPr calcId="152511"/>
</workbook>
</file>

<file path=xl/calcChain.xml><?xml version="1.0" encoding="utf-8"?>
<calcChain xmlns="http://schemas.openxmlformats.org/spreadsheetml/2006/main">
  <c r="F27" i="1" l="1"/>
  <c r="G27" i="1"/>
  <c r="H27" i="1"/>
  <c r="I27" i="1"/>
  <c r="E27" i="1"/>
  <c r="DL18" i="2"/>
  <c r="DK18" i="2"/>
  <c r="DJ18" i="2"/>
  <c r="DI18" i="2"/>
  <c r="DH18" i="2"/>
  <c r="BS14" i="2"/>
  <c r="DL14" i="2" s="1"/>
  <c r="BR14" i="2"/>
  <c r="DK14" i="2" s="1"/>
  <c r="BQ14" i="2"/>
  <c r="DJ14" i="2" s="1"/>
  <c r="BP14" i="2"/>
  <c r="DI14" i="2" s="1"/>
  <c r="DJ12" i="2"/>
  <c r="DK12" i="2"/>
  <c r="DL12" i="2"/>
  <c r="DI12" i="2"/>
  <c r="B7" i="2" l="1"/>
  <c r="DL16" i="2"/>
  <c r="DJ16" i="2"/>
  <c r="DI16" i="2"/>
  <c r="DB16" i="2"/>
  <c r="DA16" i="2"/>
  <c r="DK16" i="2" s="1"/>
  <c r="DH16" i="2" l="1"/>
  <c r="F22" i="1" l="1"/>
  <c r="G22" i="1"/>
  <c r="H22" i="1"/>
  <c r="I22" i="1"/>
  <c r="E22" i="1"/>
  <c r="E21" i="1"/>
  <c r="F21" i="1"/>
  <c r="G21" i="1"/>
  <c r="H21" i="1"/>
  <c r="I21" i="1"/>
  <c r="F20" i="1"/>
  <c r="I19" i="1"/>
  <c r="F18" i="1"/>
  <c r="G18" i="1"/>
  <c r="H18" i="1"/>
  <c r="I18" i="1"/>
  <c r="E18" i="1"/>
  <c r="F17" i="1"/>
  <c r="G17" i="1"/>
  <c r="H17" i="1"/>
  <c r="I17" i="1"/>
  <c r="E17" i="1"/>
  <c r="F24" i="1" l="1"/>
  <c r="G24" i="1"/>
  <c r="H24" i="1"/>
  <c r="I24" i="1"/>
  <c r="E24" i="1"/>
  <c r="I33" i="1"/>
  <c r="H33" i="1"/>
  <c r="G33" i="1"/>
  <c r="G32" i="1"/>
  <c r="F16" i="1"/>
  <c r="G16" i="1"/>
  <c r="H16" i="1"/>
  <c r="I16" i="1"/>
  <c r="E16" i="1"/>
  <c r="F14" i="1"/>
  <c r="G14" i="1"/>
  <c r="H14" i="1"/>
  <c r="I14" i="1"/>
  <c r="E14" i="1"/>
  <c r="AT10" i="2" l="1"/>
  <c r="I31" i="1" s="1"/>
  <c r="AS10" i="2"/>
  <c r="H31" i="1" s="1"/>
  <c r="AR10" i="2"/>
  <c r="G31" i="1" s="1"/>
  <c r="AQ10" i="2"/>
  <c r="F31" i="1" s="1"/>
  <c r="AP10" i="2"/>
  <c r="E31" i="1" s="1"/>
  <c r="AF10" i="2"/>
  <c r="E30" i="1" s="1"/>
  <c r="DI11" i="2"/>
  <c r="DJ11" i="2"/>
  <c r="DK11" i="2"/>
  <c r="DL11" i="2"/>
  <c r="DH15" i="2"/>
  <c r="DH11" i="2"/>
  <c r="DH10" i="2" l="1"/>
  <c r="DI15" i="2"/>
  <c r="DJ15" i="2"/>
  <c r="DK15" i="2"/>
  <c r="DL15" i="2"/>
  <c r="DG17" i="2" l="1"/>
  <c r="DF17" i="2"/>
  <c r="DE17" i="2"/>
  <c r="DD17" i="2"/>
  <c r="DC17" i="2"/>
  <c r="DH17" i="2" l="1"/>
  <c r="E28" i="1"/>
  <c r="DL17" i="2"/>
  <c r="I28" i="1"/>
  <c r="DI17" i="2"/>
  <c r="F28" i="1"/>
  <c r="DK17" i="2"/>
  <c r="H28" i="1"/>
  <c r="DJ17" i="2"/>
  <c r="G28" i="1"/>
  <c r="BO14" i="2" l="1"/>
  <c r="DH14" i="2" s="1"/>
  <c r="BM13" i="2"/>
  <c r="H19" i="1" s="1"/>
  <c r="BL13" i="2"/>
  <c r="G19" i="1" s="1"/>
  <c r="BK13" i="2"/>
  <c r="BJ13" i="2"/>
  <c r="AJ10" i="2"/>
  <c r="AI10" i="2"/>
  <c r="AH10" i="2"/>
  <c r="AG10" i="2"/>
  <c r="I20" i="1" l="1"/>
  <c r="DH13" i="2"/>
  <c r="E19" i="1"/>
  <c r="E20" i="1"/>
  <c r="DI13" i="2"/>
  <c r="F19" i="1"/>
  <c r="G20" i="1"/>
  <c r="H20" i="1"/>
  <c r="DJ10" i="2"/>
  <c r="G30" i="1"/>
  <c r="DK10" i="2"/>
  <c r="H30" i="1"/>
  <c r="DL10" i="2"/>
  <c r="I30" i="1"/>
  <c r="DI10" i="2"/>
  <c r="F30" i="1"/>
  <c r="Z9" i="2"/>
  <c r="Y9" i="2"/>
  <c r="X9" i="2"/>
  <c r="W9" i="2"/>
  <c r="V9" i="2"/>
  <c r="N8" i="2"/>
  <c r="M8" i="2"/>
  <c r="L8" i="2"/>
  <c r="K7" i="2"/>
  <c r="I12" i="1" s="1"/>
  <c r="J7" i="2"/>
  <c r="H12" i="1" s="1"/>
  <c r="I7" i="2"/>
  <c r="G12" i="1" s="1"/>
  <c r="H7" i="2"/>
  <c r="DI8" i="2" l="1"/>
  <c r="F13" i="1"/>
  <c r="DJ9" i="2"/>
  <c r="G15" i="1"/>
  <c r="DH9" i="2"/>
  <c r="E15" i="1"/>
  <c r="DL9" i="2"/>
  <c r="I15" i="1"/>
  <c r="DJ8" i="2"/>
  <c r="G13" i="1"/>
  <c r="DK9" i="2"/>
  <c r="H15" i="1"/>
  <c r="E12" i="1"/>
  <c r="C7" i="2"/>
  <c r="F12" i="1"/>
  <c r="DH8" i="2"/>
  <c r="E13" i="1"/>
  <c r="DI9" i="2"/>
  <c r="F15" i="1"/>
  <c r="DI7" i="2" l="1"/>
  <c r="F11" i="1"/>
  <c r="DH7" i="2"/>
  <c r="DH5" i="2" s="1"/>
  <c r="DH19" i="2" s="1"/>
  <c r="E11" i="1"/>
  <c r="F33" i="1" l="1"/>
  <c r="E33" i="1"/>
  <c r="F26" i="1"/>
  <c r="G26" i="1"/>
  <c r="H26" i="1"/>
  <c r="I26" i="1"/>
  <c r="E26" i="1"/>
  <c r="H25" i="1"/>
  <c r="I25" i="1"/>
  <c r="G25" i="1"/>
  <c r="DI5" i="2" l="1"/>
  <c r="DI19" i="2" s="1"/>
  <c r="DJ13" i="2" l="1"/>
  <c r="DK13" i="2"/>
  <c r="DL13" i="2"/>
  <c r="O8" i="2" l="1"/>
  <c r="D7" i="2"/>
  <c r="DJ7" i="2" l="1"/>
  <c r="DJ5" i="2" s="1"/>
  <c r="DJ19" i="2" s="1"/>
  <c r="G11" i="1"/>
  <c r="DK8" i="2"/>
  <c r="H13" i="1"/>
  <c r="P8" i="2"/>
  <c r="DL8" i="2" l="1"/>
  <c r="I13" i="1"/>
  <c r="E7" i="2"/>
  <c r="F7" i="2"/>
  <c r="DL7" i="2" l="1"/>
  <c r="DL5" i="2" s="1"/>
  <c r="DL19" i="2" s="1"/>
  <c r="I11" i="1"/>
  <c r="DK7" i="2"/>
  <c r="DK5" i="2" s="1"/>
  <c r="DK19" i="2" s="1"/>
  <c r="H11" i="1"/>
</calcChain>
</file>

<file path=xl/sharedStrings.xml><?xml version="1.0" encoding="utf-8"?>
<sst xmlns="http://schemas.openxmlformats.org/spreadsheetml/2006/main" count="635" uniqueCount="117">
  <si>
    <t>Աղյուսակ 1. Ծախսերի վրա ազդող ծախսային գործոնները</t>
  </si>
  <si>
    <t>2020թ.</t>
  </si>
  <si>
    <t>2021թ.</t>
  </si>
  <si>
    <t>2022թ.</t>
  </si>
  <si>
    <t>Սպառվող ռեսուրսներ՝</t>
  </si>
  <si>
    <r>
      <t>Աղյուսակ 2. Ծախսերի ամփոփ հաշվարկը (առանց ծախսային խնայողությունների գծով առաջարկների ներառման)</t>
    </r>
    <r>
      <rPr>
        <vertAlign val="superscript"/>
        <sz val="10"/>
        <color theme="1"/>
        <rFont val="GHEA Grapalat"/>
        <family val="3"/>
      </rPr>
      <t>11</t>
    </r>
  </si>
  <si>
    <r>
      <t>Ծախսային տարրերը</t>
    </r>
    <r>
      <rPr>
        <vertAlign val="superscript"/>
        <sz val="8"/>
        <color theme="1"/>
        <rFont val="GHEA Grapalat"/>
        <family val="3"/>
      </rPr>
      <t>12</t>
    </r>
  </si>
  <si>
    <t>…</t>
  </si>
  <si>
    <r>
      <t>Ընդամենը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9"/>
        <color theme="1"/>
        <rFont val="GHEA Grapalat"/>
        <family val="3"/>
      </rPr>
      <t>14</t>
    </r>
  </si>
  <si>
    <r>
      <t>Ընդամենը փոփոխության ենթարկված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15</t>
    </r>
    <r>
      <rPr>
        <sz val="8"/>
        <color theme="1"/>
        <rFont val="GHEA Grapalat"/>
        <family val="3"/>
      </rPr>
      <t>,</t>
    </r>
  </si>
  <si>
    <t>այդ թվում ըստ առանձին ծախսային տարրերի՝</t>
  </si>
  <si>
    <t>X</t>
  </si>
  <si>
    <r>
      <t>Ընդամենը փոփոխության չենթարկված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16</t>
    </r>
  </si>
  <si>
    <r>
      <t>ԸՆԴԱՄԵՆԸ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17</t>
    </r>
  </si>
  <si>
    <r>
      <t xml:space="preserve">Աղյուսակ 3. Ծախսային խնայողությունների գծով առաջարկները </t>
    </r>
    <r>
      <rPr>
        <vertAlign val="superscript"/>
        <sz val="10"/>
        <color theme="1"/>
        <rFont val="GHEA Grapalat"/>
        <family val="3"/>
      </rPr>
      <t>18</t>
    </r>
  </si>
  <si>
    <r>
      <t xml:space="preserve">1. Միջոցառման գծով ծախսային խնայողության վերաբերյալ առաջարկի բնույթը՝ </t>
    </r>
    <r>
      <rPr>
        <vertAlign val="superscript"/>
        <sz val="9"/>
        <color theme="1"/>
        <rFont val="GHEA Grapalat"/>
        <family val="3"/>
      </rPr>
      <t>19</t>
    </r>
  </si>
  <si>
    <t>Կիրառվող ռեսուրսների սպառման ծավալների փոփոխություն</t>
  </si>
  <si>
    <t>Կիրառվող ռեսուրսների տեսակներում (համախմբությունում) փոփոխություն</t>
  </si>
  <si>
    <t>«Արտադրել - գնել» այլընտրանքի կիրառում</t>
  </si>
  <si>
    <t>Այլ (նկարագրել)՝_______________________________________________________________</t>
  </si>
  <si>
    <r>
      <t xml:space="preserve">2. Նկարագրություն՝ </t>
    </r>
    <r>
      <rPr>
        <vertAlign val="superscript"/>
        <sz val="9"/>
        <color theme="1"/>
        <rFont val="GHEA Grapalat"/>
        <family val="3"/>
      </rPr>
      <t>20</t>
    </r>
  </si>
  <si>
    <r>
      <t xml:space="preserve">3. Ծախսերի ամփոփ գնահատականը՝ </t>
    </r>
    <r>
      <rPr>
        <vertAlign val="superscript"/>
        <sz val="9"/>
        <color theme="1"/>
        <rFont val="GHEA Grapalat"/>
        <family val="3"/>
      </rPr>
      <t>21</t>
    </r>
  </si>
  <si>
    <t>Բյուջետային ծախսերի տնտեսագիտական դասակարգման հոդվածի անվանումը</t>
  </si>
  <si>
    <r>
      <t>Միջոցառման գծով հաշվարկված ծախսերը</t>
    </r>
    <r>
      <rPr>
        <vertAlign val="superscript"/>
        <sz val="9"/>
        <color theme="1"/>
        <rFont val="GHEA Grapalat"/>
        <family val="3"/>
      </rPr>
      <t>22</t>
    </r>
    <r>
      <rPr>
        <sz val="9"/>
        <color theme="1"/>
        <rFont val="GHEA Grapalat"/>
        <family val="3"/>
      </rPr>
      <t xml:space="preserve"> (հազ. դրամ)</t>
    </r>
  </si>
  <si>
    <r>
      <t>Ծախսային խնայողության գծով ամփոփ առաջարկը</t>
    </r>
    <r>
      <rPr>
        <vertAlign val="superscript"/>
        <sz val="9"/>
        <color theme="1"/>
        <rFont val="GHEA Grapalat"/>
        <family val="3"/>
      </rPr>
      <t>23</t>
    </r>
    <r>
      <rPr>
        <sz val="9"/>
        <color theme="1"/>
        <rFont val="GHEA Grapalat"/>
        <family val="3"/>
      </rPr>
      <t xml:space="preserve"> (հազ. դրամ) (+/-)</t>
    </r>
  </si>
  <si>
    <r>
      <t>Միջոցառման գծով ծախսերը</t>
    </r>
    <r>
      <rPr>
        <vertAlign val="superscript"/>
        <sz val="9"/>
        <color theme="1"/>
        <rFont val="GHEA Grapalat"/>
        <family val="3"/>
      </rPr>
      <t>24</t>
    </r>
    <r>
      <rPr>
        <sz val="9"/>
        <color theme="1"/>
        <rFont val="GHEA Grapalat"/>
        <family val="3"/>
      </rPr>
      <t xml:space="preserve"> (հազ. դրամ)</t>
    </r>
  </si>
  <si>
    <t>2020թ</t>
  </si>
  <si>
    <t>2021թ</t>
  </si>
  <si>
    <t>2022թ</t>
  </si>
  <si>
    <t>&lt;Լրացնել բյուջետային ծախսերի տնտեսագիտական դասակարգման հոդվածի անվանումը&gt;</t>
  </si>
  <si>
    <t>Ընդամենը</t>
  </si>
  <si>
    <t>1203 Պետական վերահսկողական ծառայություններ</t>
  </si>
  <si>
    <t>11001 ՀՀ վարչապետին ՀՀ Սահմանադրությամբ և օրենքներով վերապահված վերահսկողական լիազորությունների իրականացման ապահովում</t>
  </si>
  <si>
    <t>ոչ գնային</t>
  </si>
  <si>
    <t>Պարտադիր ծախսերին դասվող միջոցառում</t>
  </si>
  <si>
    <t>գնային</t>
  </si>
  <si>
    <t>ոչ</t>
  </si>
  <si>
    <t>Գնային և ոչ գնային գործոններ՝</t>
  </si>
  <si>
    <t xml:space="preserve">4112 Պարգևատրումներ, դրամական խրախուսումներ և հատուկ վճարներ </t>
  </si>
  <si>
    <t xml:space="preserve">4113 Քաղաքացիական, դատական և պետական ծառայողների պարգևատրում </t>
  </si>
  <si>
    <t xml:space="preserve"> 4212 Էներգետիկ ծառայություններ</t>
  </si>
  <si>
    <t>Հաստիքային աշխատողների  քանակ, մարդ</t>
  </si>
  <si>
    <t>Պարգևատրումների միջին մեծություն, հազ. Դրամ</t>
  </si>
  <si>
    <t>Քաղաքացիական ծառայողների պարգևատորման միջին մեծություն, հազ. դրամ</t>
  </si>
  <si>
    <t>Քաղաքացիական ծառայողների քանակ</t>
  </si>
  <si>
    <t>Սպառվող էլեկտրաէներգիայի ծավալ Կվտ/ժամ</t>
  </si>
  <si>
    <t>Պարգևատրում ստացող հաստիքների  քանակ, մարդ</t>
  </si>
  <si>
    <t>4214 Կապի ծառայություններ</t>
  </si>
  <si>
    <t>4236 Կենցաղային և հանրային սննդի ծառայություններ</t>
  </si>
  <si>
    <t>Հաստիքային աշխատողների  քանակ</t>
  </si>
  <si>
    <t>մարդ</t>
  </si>
  <si>
    <t xml:space="preserve">4111 Աշխատողների աշխատավարձեր և հավելավճարներ </t>
  </si>
  <si>
    <t>հազ. դրամ</t>
  </si>
  <si>
    <t>Պարգևատրումների միջին մեծություն</t>
  </si>
  <si>
    <t>Պարգևատրում ստացող հաստիքների  քանակ</t>
  </si>
  <si>
    <t xml:space="preserve">Սպառվող էլեկտրաէներգիայի ծավալ </t>
  </si>
  <si>
    <t>Կվտ/ժամ</t>
  </si>
  <si>
    <t xml:space="preserve">Սպառվող էլեկտրաէներգիայի  սակագինը, </t>
  </si>
  <si>
    <t>դրամ</t>
  </si>
  <si>
    <t>Սպառվող էլեկտրաէներգիայի սակագինը,  դրամ</t>
  </si>
  <si>
    <t>2023թ.</t>
  </si>
  <si>
    <t>4234 Տեղեկատվական ծառայություններ</t>
  </si>
  <si>
    <t>4233 Աշխատակազմի մասնագիտական զարգացման ծառայություններ</t>
  </si>
  <si>
    <t>Վերապատրաստում, հազ. Դրամ</t>
  </si>
  <si>
    <t>Քաղաքացիական ծառայողների պարգևատրումների միջին մեծություն</t>
  </si>
  <si>
    <t>Քաղաքացիական ծառայողների պարգևատրում ստացող հաստիքների  քանակ</t>
  </si>
  <si>
    <r>
      <t>Հավելված N 1. Գոյություն ունեցող պարտավորությունների գծով ծախսակազմումների ամփոփ ձևաչափ</t>
    </r>
    <r>
      <rPr>
        <b/>
        <vertAlign val="superscript"/>
        <sz val="12"/>
        <rFont val="GHEA Grapalat"/>
        <family val="3"/>
      </rPr>
      <t>1</t>
    </r>
  </si>
  <si>
    <r>
      <t xml:space="preserve">Ծրագիրը՝ </t>
    </r>
    <r>
      <rPr>
        <vertAlign val="superscript"/>
        <sz val="9"/>
        <rFont val="GHEA Grapalat"/>
        <family val="3"/>
      </rPr>
      <t xml:space="preserve">2 </t>
    </r>
  </si>
  <si>
    <r>
      <t xml:space="preserve">Միջոցառումը՝ </t>
    </r>
    <r>
      <rPr>
        <vertAlign val="superscript"/>
        <sz val="9"/>
        <rFont val="GHEA Grapalat"/>
        <family val="3"/>
      </rPr>
      <t>3</t>
    </r>
  </si>
  <si>
    <r>
      <t xml:space="preserve">Միջոցառման հիմքում դրված ծախսային պարտավորության բնույթը՝ </t>
    </r>
    <r>
      <rPr>
        <vertAlign val="superscript"/>
        <sz val="9"/>
        <rFont val="GHEA Grapalat"/>
        <family val="3"/>
      </rPr>
      <t>4</t>
    </r>
  </si>
  <si>
    <r>
      <t xml:space="preserve">Ծախսային գործոնը և սպառվող (ծախսվող) ռեսուրսը </t>
    </r>
    <r>
      <rPr>
        <vertAlign val="superscript"/>
        <sz val="9"/>
        <rFont val="GHEA Grapalat"/>
        <family val="3"/>
      </rPr>
      <t xml:space="preserve">5 </t>
    </r>
  </si>
  <si>
    <r>
      <t>Գործոնի տեսակը</t>
    </r>
    <r>
      <rPr>
        <vertAlign val="superscript"/>
        <sz val="9"/>
        <rFont val="GHEA Grapalat"/>
        <family val="3"/>
      </rPr>
      <t xml:space="preserve">6 </t>
    </r>
  </si>
  <si>
    <r>
      <t>Չափի միավորը</t>
    </r>
    <r>
      <rPr>
        <vertAlign val="superscript"/>
        <sz val="9"/>
        <rFont val="GHEA Grapalat"/>
        <family val="3"/>
      </rPr>
      <t xml:space="preserve">7 </t>
    </r>
  </si>
  <si>
    <r>
      <t>Ստանդարտի (նորմատիվի) առկայությունը</t>
    </r>
    <r>
      <rPr>
        <vertAlign val="superscript"/>
        <sz val="9"/>
        <rFont val="GHEA Grapalat"/>
        <family val="3"/>
      </rPr>
      <t>8</t>
    </r>
  </si>
  <si>
    <r>
      <t>Գործոնի կամ ռեսուրսի սպառման (ծախսման) մակարդակը</t>
    </r>
    <r>
      <rPr>
        <vertAlign val="superscript"/>
        <sz val="9"/>
        <rFont val="GHEA Grapalat"/>
        <family val="3"/>
      </rPr>
      <t xml:space="preserve">9 </t>
    </r>
  </si>
  <si>
    <r>
      <t>Հիմնավորումներ/Պատճառներ</t>
    </r>
    <r>
      <rPr>
        <vertAlign val="superscript"/>
        <sz val="9"/>
        <rFont val="GHEA Grapalat"/>
        <family val="3"/>
      </rPr>
      <t xml:space="preserve">10 </t>
    </r>
  </si>
  <si>
    <t xml:space="preserve"> 4269 Հատուկ նպատակային այլ նյութեր</t>
  </si>
  <si>
    <t>Մեկ աշխատողի միջին տարեկան աշխատավարձ</t>
  </si>
  <si>
    <t>Մեկ աշխատողի միջին տարեկան աշխատավարձ, հազ. դրամ</t>
  </si>
  <si>
    <t>Ջրամատակարարման և ջրահեռացման ծառայություններ, հազ. Դրամ</t>
  </si>
  <si>
    <t>Կրակմարիչներ, հատ</t>
  </si>
  <si>
    <t>Կրակմարիչների միավորի գին, հազ. դրամ</t>
  </si>
  <si>
    <t>Կրակմարիչների լիցքավորում, հատ</t>
  </si>
  <si>
    <t>Կրակմարիչների լիցքավորման միավորի գին, հազ. դրամ</t>
  </si>
  <si>
    <t>հատ</t>
  </si>
  <si>
    <t>Տարբերությունը պայմանավորված է «Հրդեհային անվտանգության մասին» ՀՀ օրենքի պահանջներով</t>
  </si>
  <si>
    <t>Կրակմարիչներ</t>
  </si>
  <si>
    <t>2024թ.</t>
  </si>
  <si>
    <t>2020թ. փաստ.</t>
  </si>
  <si>
    <t>2021թ. բյուջե</t>
  </si>
  <si>
    <t>Էլեկտրոնային տեղեկատվական ծառայություններ, հազ. դրամ</t>
  </si>
  <si>
    <t>5122Վարչական սարքավորումներ</t>
  </si>
  <si>
    <t>Վարչական սարքավորում, հազ. դրամ</t>
  </si>
  <si>
    <t>Բջջային հեռախոսների ծառայություններ հազ. Դրամ</t>
  </si>
  <si>
    <t xml:space="preserve"> 4213 Կոմունալ ծառայություններ</t>
  </si>
  <si>
    <t>Ջրի զտման, մաքրման մեքենաների և սարքերի սպասարկման ծառայություններ, հազ. Դրամ</t>
  </si>
  <si>
    <t>Գազով ջեռուցման ծավալ խոր/մ</t>
  </si>
  <si>
    <t>Գազի սակագինը,  դրամ</t>
  </si>
  <si>
    <t xml:space="preserve">Տարբերությունը պայմանավորված է քաղ. ծառայողների աշխատավարձի բնականոն աճով </t>
  </si>
  <si>
    <t>Տարբերությունը պայմանավորված է 2020թ, ընթացքում ձեռքբերված էլեկտրական սարքավորումների հետ</t>
  </si>
  <si>
    <t xml:space="preserve">Գազի սակագին, </t>
  </si>
  <si>
    <t xml:space="preserve">Գազով ջեռուցման ծավալ </t>
  </si>
  <si>
    <t>խոր/մ</t>
  </si>
  <si>
    <t>Ջրամատակարարման և ջրահեռացման ծառայություններ, հազ. դրամ</t>
  </si>
  <si>
    <t>Վարչական սարքավորում, հազ. Դրամ</t>
  </si>
  <si>
    <t>Պայամանավորված է գնման պահանջի դադարելու փաստով:</t>
  </si>
  <si>
    <t>Պայմանավորված է փաստացի օգտագործված ջրի ծավալով:</t>
  </si>
  <si>
    <t>Պայմանավորված է аrlis.am կայքում մի շարք անհատական և ներքին իրավական ակտերի բացակայությամբ, Իրտեկ համակարգում որոնման ավելի լայն գործիքակազմի առկայությամբ:</t>
  </si>
  <si>
    <t>Պայմանավորված է ծառայությունը մատուցող  ընկերության կողմից 3 տարի անընդմեջ գործըներներ հանդիսացող կազմակերպությունների համար  սահմանաված  զեղչային համակարգով</t>
  </si>
  <si>
    <t>Տարբերությունը պայմանավորված է «Հրդեհային անվտանգության մասին» ՀՀ օրենքի պահանջներով:</t>
  </si>
  <si>
    <t>Պայմանավորված է վարչական համալիրում հակահրդեհային համակարգերի բացկայությամբ, որի առկայությունը օրենսդրությամբ սահմանված կարգով պարտադիր է:</t>
  </si>
  <si>
    <t>Վերահսկիչ գնումներով պայմանավորված ապրանքների ձեռքբերում, հազ. դրամ</t>
  </si>
  <si>
    <t>Պայմանավորված է Ծառայության կողմից ուսումնասիրությունները և մշտադիտարկումները առավել արդյունավետ իրականացնելու նպատակով Ծառայության աշխատակիցների պարբերաբար վերապատրաստման անհրաժեշտությամբ</t>
  </si>
  <si>
    <t>Տեղեկատվական ծառայություններ, հազ. Դրամ</t>
  </si>
  <si>
    <t>Տեղեկատվկան ծառայություններ, հազ. Դրամ</t>
  </si>
  <si>
    <t>Ջրի զտման, մաքրման մեքենաների և սարքերի սպասարկման  ծառայություններ</t>
  </si>
  <si>
    <t>Այս հոդվածով 2022 թվականի նախատեսված գումարի փոփոխությունը պայմանավորված է 2020 թվականի ընթացքում որոշ սենյակների չաշխատող ջեռուցման համակարգի վերանորոգմամբ, ինչը հանգեցրել է վարչական համալիրի փաստացի զբաղեցրած տարածքի ավելացմանը: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</si>
</sst>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.0\ _₽_-;\-* #,##0.0\ _₽_-;_-* &quot;-&quot;?\ _₽_-;_-@_-"/>
    <numFmt numFmtId="168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i/>
      <sz val="9"/>
      <color theme="1"/>
      <name val="GHEA Grapalat"/>
      <family val="3"/>
    </font>
    <font>
      <b/>
      <sz val="10"/>
      <color theme="1"/>
      <name val="GHEA Grapalat"/>
      <family val="3"/>
    </font>
    <font>
      <vertAlign val="superscript"/>
      <sz val="10"/>
      <color theme="1"/>
      <name val="GHEA Grapalat"/>
      <family val="3"/>
    </font>
    <font>
      <sz val="8"/>
      <color theme="1"/>
      <name val="GHEA Grapalat"/>
      <family val="3"/>
    </font>
    <font>
      <vertAlign val="superscript"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9"/>
      <color theme="1"/>
      <name val="GHEA Grapalat"/>
      <family val="3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b/>
      <vertAlign val="superscript"/>
      <sz val="12"/>
      <name val="GHEA Grapalat"/>
      <family val="3"/>
    </font>
    <font>
      <sz val="11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vertAlign val="superscript"/>
      <sz val="9"/>
      <name val="GHEA Grapalat"/>
      <family val="3"/>
    </font>
    <font>
      <b/>
      <sz val="10"/>
      <name val="GHEA Grapalat"/>
      <family val="3"/>
    </font>
    <font>
      <sz val="8"/>
      <color theme="1" tint="4.9989318521683403E-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5" fontId="7" fillId="0" borderId="1" xfId="1" applyNumberFormat="1" applyFont="1" applyBorder="1" applyAlignment="1">
      <alignment vertical="center" wrapText="1"/>
    </xf>
    <xf numFmtId="165" fontId="9" fillId="0" borderId="1" xfId="1" applyNumberFormat="1" applyFont="1" applyBorder="1" applyAlignment="1">
      <alignment vertical="center" wrapText="1"/>
    </xf>
    <xf numFmtId="164" fontId="0" fillId="0" borderId="0" xfId="0" applyNumberFormat="1"/>
    <xf numFmtId="165" fontId="7" fillId="0" borderId="1" xfId="1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167" fontId="0" fillId="0" borderId="0" xfId="0" applyNumberFormat="1"/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166" fontId="16" fillId="0" borderId="1" xfId="0" applyNumberFormat="1" applyFont="1" applyBorder="1" applyAlignment="1">
      <alignment vertical="center" wrapText="1"/>
    </xf>
    <xf numFmtId="165" fontId="16" fillId="0" borderId="1" xfId="1" applyNumberFormat="1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165" fontId="0" fillId="0" borderId="0" xfId="0" applyNumberFormat="1"/>
    <xf numFmtId="0" fontId="1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0" fillId="0" borderId="0" xfId="0" applyFill="1"/>
    <xf numFmtId="165" fontId="9" fillId="0" borderId="1" xfId="1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0" fillId="0" borderId="0" xfId="0" applyNumberFormat="1" applyFill="1"/>
    <xf numFmtId="167" fontId="0" fillId="0" borderId="0" xfId="0" applyNumberFormat="1" applyFill="1"/>
    <xf numFmtId="165" fontId="0" fillId="0" borderId="0" xfId="0" applyNumberFormat="1" applyFill="1"/>
    <xf numFmtId="168" fontId="7" fillId="0" borderId="1" xfId="1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7" fontId="15" fillId="0" borderId="0" xfId="0" applyNumberFormat="1" applyFont="1"/>
    <xf numFmtId="164" fontId="15" fillId="0" borderId="0" xfId="1" applyFont="1"/>
    <xf numFmtId="0" fontId="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165" fontId="9" fillId="0" borderId="1" xfId="1" applyNumberFormat="1" applyFont="1" applyBorder="1" applyAlignment="1">
      <alignment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Ամփոփ-ցուցանիշներ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>
        <row r="10">
          <cell r="F10">
            <v>130</v>
          </cell>
          <cell r="G10">
            <v>130</v>
          </cell>
          <cell r="K10">
            <v>130</v>
          </cell>
          <cell r="L10">
            <v>130</v>
          </cell>
        </row>
        <row r="20">
          <cell r="E20">
            <v>396960.74</v>
          </cell>
          <cell r="F20">
            <v>482941.7</v>
          </cell>
          <cell r="G20">
            <v>492432.51894111099</v>
          </cell>
          <cell r="K20">
            <v>501519.99651601852</v>
          </cell>
          <cell r="L20">
            <v>510166.24320768361</v>
          </cell>
        </row>
        <row r="21">
          <cell r="E21">
            <v>94249</v>
          </cell>
          <cell r="F21">
            <v>107665.3</v>
          </cell>
          <cell r="G21">
            <v>101445.76737333328</v>
          </cell>
          <cell r="K21">
            <v>103010.88771355557</v>
          </cell>
          <cell r="L21">
            <v>104614.52779755926</v>
          </cell>
        </row>
        <row r="22">
          <cell r="E22">
            <v>30747.4</v>
          </cell>
          <cell r="F22">
            <v>30318.1</v>
          </cell>
          <cell r="G22">
            <v>38041.603586666657</v>
          </cell>
          <cell r="K22">
            <v>39017.251346444442</v>
          </cell>
          <cell r="L22">
            <v>39843.462582440741</v>
          </cell>
        </row>
        <row r="25">
          <cell r="E25">
            <v>7003.0228999999999</v>
          </cell>
          <cell r="F25">
            <v>11144.7</v>
          </cell>
          <cell r="G25">
            <v>11457.305510039998</v>
          </cell>
        </row>
        <row r="27">
          <cell r="E27">
            <v>6589.9444999999996</v>
          </cell>
          <cell r="F27">
            <v>7350.15</v>
          </cell>
          <cell r="G27">
            <v>7804.7010615000017</v>
          </cell>
          <cell r="K27">
            <v>7804.7010615000017</v>
          </cell>
          <cell r="L27">
            <v>7804.7010615000017</v>
          </cell>
        </row>
        <row r="42">
          <cell r="E42">
            <v>110</v>
          </cell>
          <cell r="G42">
            <v>2500</v>
          </cell>
          <cell r="L42">
            <v>2500</v>
          </cell>
        </row>
        <row r="43">
          <cell r="E43">
            <v>2596.5</v>
          </cell>
          <cell r="G43">
            <v>2042.6</v>
          </cell>
          <cell r="K43">
            <v>2042.6</v>
          </cell>
          <cell r="L43">
            <v>2042.6</v>
          </cell>
        </row>
        <row r="80">
          <cell r="E80">
            <v>6390.7</v>
          </cell>
          <cell r="F80">
            <v>16265.2</v>
          </cell>
          <cell r="G80">
            <v>19818.2</v>
          </cell>
          <cell r="K80">
            <v>3891.5</v>
          </cell>
          <cell r="L80">
            <v>3891.5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F23" sqref="F23"/>
    </sheetView>
  </sheetViews>
  <sheetFormatPr defaultRowHeight="16.5" x14ac:dyDescent="0.3"/>
  <cols>
    <col min="1" max="1" width="23.42578125" style="21" customWidth="1"/>
    <col min="2" max="2" width="12.28515625" style="21" customWidth="1"/>
    <col min="3" max="3" width="11.85546875" style="21" customWidth="1"/>
    <col min="4" max="4" width="14.140625" style="21" customWidth="1"/>
    <col min="5" max="6" width="10.140625" style="21" bestFit="1" customWidth="1"/>
    <col min="7" max="9" width="10.5703125" style="21" bestFit="1" customWidth="1"/>
    <col min="10" max="10" width="58" style="21" customWidth="1"/>
    <col min="11" max="11" width="4.28515625" style="21" customWidth="1"/>
    <col min="12" max="12" width="15" style="21" customWidth="1"/>
    <col min="13" max="16384" width="9.140625" style="21"/>
  </cols>
  <sheetData>
    <row r="1" spans="1:10" ht="36.75" customHeight="1" x14ac:dyDescent="0.3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x14ac:dyDescent="0.3">
      <c r="A2" s="22"/>
    </row>
    <row r="3" spans="1:10" ht="29.25" customHeight="1" x14ac:dyDescent="0.3">
      <c r="A3" s="47" t="s">
        <v>67</v>
      </c>
      <c r="B3" s="47"/>
      <c r="C3" s="47"/>
      <c r="D3" s="49" t="s">
        <v>31</v>
      </c>
      <c r="E3" s="50"/>
      <c r="F3" s="50"/>
      <c r="G3" s="50"/>
      <c r="H3" s="50"/>
      <c r="I3" s="50"/>
      <c r="J3" s="51"/>
    </row>
    <row r="4" spans="1:10" ht="35.25" customHeight="1" x14ac:dyDescent="0.3">
      <c r="A4" s="47" t="s">
        <v>68</v>
      </c>
      <c r="B4" s="47"/>
      <c r="C4" s="47"/>
      <c r="D4" s="52" t="s">
        <v>32</v>
      </c>
      <c r="E4" s="53"/>
      <c r="F4" s="53"/>
      <c r="G4" s="53"/>
      <c r="H4" s="53"/>
      <c r="I4" s="53"/>
      <c r="J4" s="54"/>
    </row>
    <row r="5" spans="1:10" ht="38.25" customHeight="1" x14ac:dyDescent="0.3">
      <c r="A5" s="47" t="s">
        <v>69</v>
      </c>
      <c r="B5" s="47"/>
      <c r="C5" s="47"/>
      <c r="D5" s="49" t="s">
        <v>34</v>
      </c>
      <c r="E5" s="50"/>
      <c r="F5" s="50"/>
      <c r="G5" s="50"/>
      <c r="H5" s="50"/>
      <c r="I5" s="50"/>
      <c r="J5" s="51"/>
    </row>
    <row r="6" spans="1:10" x14ac:dyDescent="0.3">
      <c r="A6" s="23"/>
    </row>
    <row r="7" spans="1:10" x14ac:dyDescent="0.3">
      <c r="A7" s="23" t="s">
        <v>0</v>
      </c>
    </row>
    <row r="8" spans="1:10" ht="93.75" customHeight="1" x14ac:dyDescent="0.3">
      <c r="A8" s="47" t="s">
        <v>70</v>
      </c>
      <c r="B8" s="47" t="s">
        <v>71</v>
      </c>
      <c r="C8" s="47" t="s">
        <v>72</v>
      </c>
      <c r="D8" s="47" t="s">
        <v>73</v>
      </c>
      <c r="E8" s="47" t="s">
        <v>74</v>
      </c>
      <c r="F8" s="47"/>
      <c r="G8" s="47"/>
      <c r="H8" s="47"/>
      <c r="I8" s="47"/>
      <c r="J8" s="47" t="s">
        <v>75</v>
      </c>
    </row>
    <row r="9" spans="1:10" x14ac:dyDescent="0.3">
      <c r="A9" s="47"/>
      <c r="B9" s="47"/>
      <c r="C9" s="47"/>
      <c r="D9" s="47"/>
      <c r="E9" s="24" t="s">
        <v>1</v>
      </c>
      <c r="F9" s="24" t="s">
        <v>2</v>
      </c>
      <c r="G9" s="24" t="s">
        <v>3</v>
      </c>
      <c r="H9" s="24" t="s">
        <v>60</v>
      </c>
      <c r="I9" s="24" t="s">
        <v>87</v>
      </c>
      <c r="J9" s="47"/>
    </row>
    <row r="10" spans="1:10" x14ac:dyDescent="0.3">
      <c r="A10" s="57" t="s">
        <v>37</v>
      </c>
      <c r="B10" s="57"/>
      <c r="C10" s="57"/>
      <c r="D10" s="57"/>
      <c r="E10" s="57"/>
      <c r="F10" s="57"/>
      <c r="G10" s="57"/>
      <c r="H10" s="57"/>
      <c r="I10" s="57"/>
      <c r="J10" s="57"/>
    </row>
    <row r="11" spans="1:10" ht="27" customHeight="1" x14ac:dyDescent="0.3">
      <c r="A11" s="32" t="s">
        <v>77</v>
      </c>
      <c r="B11" s="26" t="s">
        <v>35</v>
      </c>
      <c r="C11" s="26" t="s">
        <v>52</v>
      </c>
      <c r="D11" s="26" t="s">
        <v>36</v>
      </c>
      <c r="E11" s="27">
        <f>'axyusak 2'!B7</f>
        <v>3709.9134579439251</v>
      </c>
      <c r="F11" s="27">
        <f>'axyusak 2'!C7</f>
        <v>3714.936153846154</v>
      </c>
      <c r="G11" s="27">
        <f>'axyusak 2'!D7</f>
        <v>3787.9424533931615</v>
      </c>
      <c r="H11" s="27">
        <f>'axyusak 2'!E7</f>
        <v>3857.8461270462963</v>
      </c>
      <c r="I11" s="27">
        <f>'axyusak 2'!F7</f>
        <v>3924.3557169821815</v>
      </c>
      <c r="J11" s="55" t="s">
        <v>98</v>
      </c>
    </row>
    <row r="12" spans="1:10" ht="28.5" customHeight="1" x14ac:dyDescent="0.3">
      <c r="A12" s="25" t="s">
        <v>49</v>
      </c>
      <c r="B12" s="26" t="s">
        <v>33</v>
      </c>
      <c r="C12" s="26" t="s">
        <v>50</v>
      </c>
      <c r="D12" s="26" t="s">
        <v>36</v>
      </c>
      <c r="E12" s="27">
        <f>'axyusak 2'!G7</f>
        <v>107</v>
      </c>
      <c r="F12" s="27">
        <f>'axyusak 2'!H7</f>
        <v>130</v>
      </c>
      <c r="G12" s="27">
        <f>'axyusak 2'!I7</f>
        <v>130</v>
      </c>
      <c r="H12" s="27">
        <f>'axyusak 2'!J7</f>
        <v>130</v>
      </c>
      <c r="I12" s="27">
        <f>'axyusak 2'!K7</f>
        <v>130</v>
      </c>
      <c r="J12" s="56"/>
    </row>
    <row r="13" spans="1:10" ht="27" customHeight="1" x14ac:dyDescent="0.3">
      <c r="A13" s="25" t="s">
        <v>53</v>
      </c>
      <c r="B13" s="26" t="s">
        <v>35</v>
      </c>
      <c r="C13" s="26" t="s">
        <v>52</v>
      </c>
      <c r="D13" s="26" t="s">
        <v>36</v>
      </c>
      <c r="E13" s="27">
        <f>'axyusak 2'!L8</f>
        <v>880.8317757009346</v>
      </c>
      <c r="F13" s="27">
        <f>'axyusak 2'!M8</f>
        <v>828.19461538461542</v>
      </c>
      <c r="G13" s="27">
        <f>'axyusak 2'!N8</f>
        <v>780.35205671794824</v>
      </c>
      <c r="H13" s="27">
        <f>'axyusak 2'!O8</f>
        <v>792.3914439504274</v>
      </c>
      <c r="I13" s="27">
        <f>'axyusak 2'!P8</f>
        <v>804.72713690430203</v>
      </c>
      <c r="J13" s="55" t="s">
        <v>98</v>
      </c>
    </row>
    <row r="14" spans="1:10" ht="27" x14ac:dyDescent="0.3">
      <c r="A14" s="25" t="s">
        <v>54</v>
      </c>
      <c r="B14" s="26" t="s">
        <v>33</v>
      </c>
      <c r="C14" s="26" t="s">
        <v>50</v>
      </c>
      <c r="D14" s="26" t="s">
        <v>36</v>
      </c>
      <c r="E14" s="27">
        <f>'axyusak 2'!Q8</f>
        <v>107</v>
      </c>
      <c r="F14" s="27">
        <f>'axyusak 2'!R8</f>
        <v>130</v>
      </c>
      <c r="G14" s="27">
        <f>'axyusak 2'!S8</f>
        <v>130</v>
      </c>
      <c r="H14" s="27">
        <f>'axyusak 2'!T8</f>
        <v>130</v>
      </c>
      <c r="I14" s="27">
        <f>'axyusak 2'!U8</f>
        <v>130</v>
      </c>
      <c r="J14" s="56"/>
    </row>
    <row r="15" spans="1:10" ht="57" customHeight="1" x14ac:dyDescent="0.3">
      <c r="A15" s="25" t="s">
        <v>64</v>
      </c>
      <c r="B15" s="26" t="s">
        <v>35</v>
      </c>
      <c r="C15" s="26" t="s">
        <v>52</v>
      </c>
      <c r="D15" s="26" t="s">
        <v>36</v>
      </c>
      <c r="E15" s="27">
        <f>'axyusak 2'!V9</f>
        <v>337.88351648351647</v>
      </c>
      <c r="F15" s="27">
        <f>'axyusak 2'!W9</f>
        <v>309.36836734693878</v>
      </c>
      <c r="G15" s="27">
        <f>'axyusak 2'!X9</f>
        <v>388.17962843537407</v>
      </c>
      <c r="H15" s="27">
        <f>'axyusak 2'!Y9</f>
        <v>398.13521782086167</v>
      </c>
      <c r="I15" s="27">
        <f>'axyusak 2'!Z9</f>
        <v>406.5659447187831</v>
      </c>
      <c r="J15" s="55" t="s">
        <v>98</v>
      </c>
    </row>
    <row r="16" spans="1:10" ht="54" x14ac:dyDescent="0.3">
      <c r="A16" s="25" t="s">
        <v>65</v>
      </c>
      <c r="B16" s="26" t="s">
        <v>33</v>
      </c>
      <c r="C16" s="26" t="s">
        <v>50</v>
      </c>
      <c r="D16" s="26" t="s">
        <v>36</v>
      </c>
      <c r="E16" s="27">
        <f>'axyusak 2'!AA9</f>
        <v>91</v>
      </c>
      <c r="F16" s="27">
        <f>'axyusak 2'!AB9</f>
        <v>98</v>
      </c>
      <c r="G16" s="27">
        <f>'axyusak 2'!AC9</f>
        <v>98</v>
      </c>
      <c r="H16" s="27">
        <f>'axyusak 2'!AD9</f>
        <v>98</v>
      </c>
      <c r="I16" s="27">
        <f>'axyusak 2'!AE9</f>
        <v>98</v>
      </c>
      <c r="J16" s="56"/>
    </row>
    <row r="17" spans="1:10" ht="54" x14ac:dyDescent="0.3">
      <c r="A17" s="25" t="s">
        <v>90</v>
      </c>
      <c r="B17" s="26" t="s">
        <v>35</v>
      </c>
      <c r="C17" s="26" t="s">
        <v>52</v>
      </c>
      <c r="D17" s="26" t="s">
        <v>36</v>
      </c>
      <c r="E17" s="28">
        <f>'axyusak 2'!AZ12</f>
        <v>0</v>
      </c>
      <c r="F17" s="28">
        <f>'axyusak 2'!BA12</f>
        <v>828</v>
      </c>
      <c r="G17" s="28">
        <f>'axyusak 2'!BB12</f>
        <v>0</v>
      </c>
      <c r="H17" s="28">
        <f>'axyusak 2'!BC12</f>
        <v>0</v>
      </c>
      <c r="I17" s="28">
        <f>'axyusak 2'!BD12</f>
        <v>0</v>
      </c>
      <c r="J17" s="26" t="s">
        <v>105</v>
      </c>
    </row>
    <row r="18" spans="1:10" ht="40.5" x14ac:dyDescent="0.3">
      <c r="A18" s="25" t="s">
        <v>93</v>
      </c>
      <c r="B18" s="26" t="s">
        <v>35</v>
      </c>
      <c r="C18" s="26" t="s">
        <v>52</v>
      </c>
      <c r="D18" s="26" t="s">
        <v>36</v>
      </c>
      <c r="E18" s="28">
        <f>'axyusak 2'!BE12</f>
        <v>0</v>
      </c>
      <c r="F18" s="28">
        <f>'axyusak 2'!BF12</f>
        <v>128.30000000000001</v>
      </c>
      <c r="G18" s="28">
        <f>'axyusak 2'!BG12</f>
        <v>0</v>
      </c>
      <c r="H18" s="28">
        <f>'axyusak 2'!BH12</f>
        <v>0</v>
      </c>
      <c r="I18" s="28">
        <f>'axyusak 2'!BI12</f>
        <v>0</v>
      </c>
      <c r="J18" s="26" t="s">
        <v>105</v>
      </c>
    </row>
    <row r="19" spans="1:10" ht="67.5" x14ac:dyDescent="0.3">
      <c r="A19" s="25" t="s">
        <v>63</v>
      </c>
      <c r="B19" s="26" t="s">
        <v>35</v>
      </c>
      <c r="C19" s="26" t="s">
        <v>52</v>
      </c>
      <c r="D19" s="26" t="s">
        <v>36</v>
      </c>
      <c r="E19" s="28">
        <f>'axyusak 2'!BJ13</f>
        <v>110</v>
      </c>
      <c r="F19" s="28">
        <f>'axyusak 2'!BK13</f>
        <v>0</v>
      </c>
      <c r="G19" s="28">
        <f>'axyusak 2'!BL13</f>
        <v>2500</v>
      </c>
      <c r="H19" s="28">
        <f>'axyusak 2'!BM13</f>
        <v>2500</v>
      </c>
      <c r="I19" s="28">
        <f>'axyusak 2'!BN13</f>
        <v>2500</v>
      </c>
      <c r="J19" s="26" t="s">
        <v>112</v>
      </c>
    </row>
    <row r="20" spans="1:10" ht="54" x14ac:dyDescent="0.3">
      <c r="A20" s="25" t="s">
        <v>114</v>
      </c>
      <c r="B20" s="26" t="s">
        <v>35</v>
      </c>
      <c r="C20" s="26" t="s">
        <v>52</v>
      </c>
      <c r="D20" s="26" t="s">
        <v>36</v>
      </c>
      <c r="E20" s="28">
        <f>'axyusak 2'!BO14</f>
        <v>2596.5</v>
      </c>
      <c r="F20" s="28">
        <f>'axyusak 2'!BP14</f>
        <v>1303.5999999999999</v>
      </c>
      <c r="G20" s="28">
        <f>'axyusak 2'!BQ14</f>
        <v>2042.6</v>
      </c>
      <c r="H20" s="28">
        <f>'axyusak 2'!BR14</f>
        <v>2042.6</v>
      </c>
      <c r="I20" s="28">
        <f>'axyusak 2'!BS14</f>
        <v>2042.6</v>
      </c>
      <c r="J20" s="26" t="s">
        <v>107</v>
      </c>
    </row>
    <row r="21" spans="1:10" ht="54" x14ac:dyDescent="0.3">
      <c r="A21" s="25" t="s">
        <v>115</v>
      </c>
      <c r="B21" s="26" t="s">
        <v>35</v>
      </c>
      <c r="C21" s="26" t="s">
        <v>52</v>
      </c>
      <c r="D21" s="26" t="s">
        <v>36</v>
      </c>
      <c r="E21" s="28">
        <f>'axyusak 2'!BT15</f>
        <v>783.6</v>
      </c>
      <c r="F21" s="28">
        <f>'axyusak 2'!BU15</f>
        <v>900</v>
      </c>
      <c r="G21" s="28">
        <f>'axyusak 2'!BV15</f>
        <v>780</v>
      </c>
      <c r="H21" s="28">
        <f>'axyusak 2'!BW15</f>
        <v>780</v>
      </c>
      <c r="I21" s="28">
        <f>'axyusak 2'!BX15</f>
        <v>780</v>
      </c>
      <c r="J21" s="26" t="s">
        <v>108</v>
      </c>
    </row>
    <row r="22" spans="1:10" ht="55.5" customHeight="1" x14ac:dyDescent="0.3">
      <c r="A22" s="25" t="s">
        <v>103</v>
      </c>
      <c r="B22" s="26" t="s">
        <v>35</v>
      </c>
      <c r="C22" s="26" t="s">
        <v>52</v>
      </c>
      <c r="D22" s="26" t="s">
        <v>36</v>
      </c>
      <c r="E22" s="28">
        <f>'axyusak 2'!BY11</f>
        <v>755.1</v>
      </c>
      <c r="F22" s="28">
        <f>'axyusak 2'!BZ11</f>
        <v>185.3</v>
      </c>
      <c r="G22" s="28">
        <f>'axyusak 2'!CA11</f>
        <v>585.29999999999995</v>
      </c>
      <c r="H22" s="28">
        <f>'axyusak 2'!CB11</f>
        <v>585.29999999999995</v>
      </c>
      <c r="I22" s="28">
        <f>'axyusak 2'!CC11</f>
        <v>585.29999999999995</v>
      </c>
      <c r="J22" s="26" t="s">
        <v>106</v>
      </c>
    </row>
    <row r="23" spans="1:10" ht="40.5" x14ac:dyDescent="0.3">
      <c r="A23" s="25" t="s">
        <v>57</v>
      </c>
      <c r="B23" s="26" t="s">
        <v>35</v>
      </c>
      <c r="C23" s="26" t="s">
        <v>58</v>
      </c>
      <c r="D23" s="26" t="s">
        <v>36</v>
      </c>
      <c r="E23" s="29">
        <v>44.98</v>
      </c>
      <c r="F23" s="29">
        <v>44.98</v>
      </c>
      <c r="G23" s="29">
        <v>44.98</v>
      </c>
      <c r="H23" s="29">
        <v>44.98</v>
      </c>
      <c r="I23" s="29">
        <v>44.98</v>
      </c>
      <c r="J23" s="26"/>
    </row>
    <row r="24" spans="1:10" x14ac:dyDescent="0.3">
      <c r="A24" s="25" t="s">
        <v>100</v>
      </c>
      <c r="B24" s="26" t="s">
        <v>35</v>
      </c>
      <c r="C24" s="26" t="s">
        <v>58</v>
      </c>
      <c r="D24" s="26" t="s">
        <v>36</v>
      </c>
      <c r="E24" s="29">
        <f>'axyusak 2'!AU10</f>
        <v>139</v>
      </c>
      <c r="F24" s="29">
        <f>'axyusak 2'!AV10</f>
        <v>139</v>
      </c>
      <c r="G24" s="29">
        <f>'axyusak 2'!AW10</f>
        <v>139</v>
      </c>
      <c r="H24" s="29">
        <f>'axyusak 2'!AX10</f>
        <v>139</v>
      </c>
      <c r="I24" s="29">
        <f>'axyusak 2'!AY10</f>
        <v>139</v>
      </c>
      <c r="J24" s="26"/>
    </row>
    <row r="25" spans="1:10" ht="27" x14ac:dyDescent="0.3">
      <c r="A25" s="25" t="s">
        <v>81</v>
      </c>
      <c r="B25" s="26" t="s">
        <v>35</v>
      </c>
      <c r="C25" s="26" t="s">
        <v>52</v>
      </c>
      <c r="D25" s="26" t="s">
        <v>36</v>
      </c>
      <c r="E25" s="28">
        <v>0</v>
      </c>
      <c r="F25" s="28">
        <v>0</v>
      </c>
      <c r="G25" s="28">
        <f>+'axyusak 2'!CK16</f>
        <v>15</v>
      </c>
      <c r="H25" s="28">
        <f>+'axyusak 2'!CL16</f>
        <v>0</v>
      </c>
      <c r="I25" s="28">
        <f>+'axyusak 2'!CM16</f>
        <v>0</v>
      </c>
      <c r="J25" s="26" t="s">
        <v>109</v>
      </c>
    </row>
    <row r="26" spans="1:10" ht="40.5" x14ac:dyDescent="0.3">
      <c r="A26" s="25" t="s">
        <v>83</v>
      </c>
      <c r="B26" s="26" t="s">
        <v>35</v>
      </c>
      <c r="C26" s="26" t="s">
        <v>52</v>
      </c>
      <c r="D26" s="26" t="s">
        <v>36</v>
      </c>
      <c r="E26" s="28">
        <f>+'axyusak 2'!CS16</f>
        <v>0</v>
      </c>
      <c r="F26" s="28">
        <f>+'axyusak 2'!CT16</f>
        <v>0</v>
      </c>
      <c r="G26" s="28">
        <f>+'axyusak 2'!CU16</f>
        <v>6</v>
      </c>
      <c r="H26" s="28">
        <f>+'axyusak 2'!CV16</f>
        <v>6</v>
      </c>
      <c r="I26" s="28">
        <f>+'axyusak 2'!CW16</f>
        <v>6</v>
      </c>
      <c r="J26" s="26" t="s">
        <v>109</v>
      </c>
    </row>
    <row r="27" spans="1:10" ht="54" x14ac:dyDescent="0.3">
      <c r="A27" s="25" t="s">
        <v>111</v>
      </c>
      <c r="B27" s="26" t="s">
        <v>35</v>
      </c>
      <c r="C27" s="26" t="s">
        <v>52</v>
      </c>
      <c r="D27" s="26" t="s">
        <v>36</v>
      </c>
      <c r="E27" s="28">
        <f>+'axyusak 2'!CX16</f>
        <v>0</v>
      </c>
      <c r="F27" s="28">
        <f>+'axyusak 2'!CY16</f>
        <v>5000</v>
      </c>
      <c r="G27" s="28">
        <f>+'axyusak 2'!CZ16</f>
        <v>4370</v>
      </c>
      <c r="H27" s="28">
        <f>+'axyusak 2'!DA16</f>
        <v>4820</v>
      </c>
      <c r="I27" s="28">
        <f>+'axyusak 2'!DB16</f>
        <v>4820</v>
      </c>
      <c r="J27" s="26"/>
    </row>
    <row r="28" spans="1:10" ht="48.75" customHeight="1" x14ac:dyDescent="0.3">
      <c r="A28" s="25" t="s">
        <v>104</v>
      </c>
      <c r="B28" s="26" t="s">
        <v>35</v>
      </c>
      <c r="C28" s="26" t="s">
        <v>52</v>
      </c>
      <c r="D28" s="26" t="s">
        <v>36</v>
      </c>
      <c r="E28" s="28">
        <f>'axyusak 2'!DC17</f>
        <v>6390.7</v>
      </c>
      <c r="F28" s="28">
        <f>'axyusak 2'!DD17</f>
        <v>16265.2</v>
      </c>
      <c r="G28" s="28">
        <f>'axyusak 2'!DE17</f>
        <v>19818.2</v>
      </c>
      <c r="H28" s="28">
        <f>'axyusak 2'!DF17</f>
        <v>3891.5</v>
      </c>
      <c r="I28" s="28">
        <f>'axyusak 2'!DG17</f>
        <v>3891.5</v>
      </c>
      <c r="J28" s="26" t="s">
        <v>110</v>
      </c>
    </row>
    <row r="29" spans="1:10" x14ac:dyDescent="0.3">
      <c r="A29" s="57" t="s">
        <v>4</v>
      </c>
      <c r="B29" s="57"/>
      <c r="C29" s="57"/>
      <c r="D29" s="57"/>
      <c r="E29" s="57"/>
      <c r="F29" s="57"/>
      <c r="G29" s="57"/>
      <c r="H29" s="57"/>
      <c r="I29" s="57"/>
      <c r="J29" s="57"/>
    </row>
    <row r="30" spans="1:10" ht="36" customHeight="1" x14ac:dyDescent="0.3">
      <c r="A30" s="25" t="s">
        <v>55</v>
      </c>
      <c r="B30" s="26" t="s">
        <v>33</v>
      </c>
      <c r="C30" s="26" t="s">
        <v>56</v>
      </c>
      <c r="D30" s="26" t="s">
        <v>36</v>
      </c>
      <c r="E30" s="28">
        <f>'axyusak 2'!AF10</f>
        <v>155691.92752334371</v>
      </c>
      <c r="F30" s="28">
        <f>'axyusak 2'!AG10</f>
        <v>247770.1200533571</v>
      </c>
      <c r="G30" s="28">
        <f>'axyusak 2'!AH10</f>
        <v>254719.99799999996</v>
      </c>
      <c r="H30" s="28">
        <f>'axyusak 2'!AI10</f>
        <v>254719.99799999996</v>
      </c>
      <c r="I30" s="28">
        <f>'axyusak 2'!AJ10</f>
        <v>254719.99799999996</v>
      </c>
      <c r="J30" s="26" t="s">
        <v>99</v>
      </c>
    </row>
    <row r="31" spans="1:10" ht="77.25" customHeight="1" x14ac:dyDescent="0.3">
      <c r="A31" s="25" t="s">
        <v>101</v>
      </c>
      <c r="B31" s="26" t="s">
        <v>33</v>
      </c>
      <c r="C31" s="26" t="s">
        <v>102</v>
      </c>
      <c r="D31" s="26" t="s">
        <v>36</v>
      </c>
      <c r="E31" s="28">
        <f>'axyusak 2'!AP10</f>
        <v>47409.6726618705</v>
      </c>
      <c r="F31" s="28">
        <f>'axyusak 2'!AQ10</f>
        <v>52878.776978417263</v>
      </c>
      <c r="G31" s="28">
        <f>'axyusak 2'!AR10</f>
        <v>56148.928500000009</v>
      </c>
      <c r="H31" s="28">
        <f>'axyusak 2'!AS10</f>
        <v>56148.928500000009</v>
      </c>
      <c r="I31" s="28">
        <f>'axyusak 2'!AT10</f>
        <v>56148.928500000009</v>
      </c>
      <c r="J31" s="42" t="s">
        <v>116</v>
      </c>
    </row>
    <row r="32" spans="1:10" ht="27" x14ac:dyDescent="0.3">
      <c r="A32" s="25" t="s">
        <v>86</v>
      </c>
      <c r="B32" s="26" t="s">
        <v>33</v>
      </c>
      <c r="C32" s="26" t="s">
        <v>84</v>
      </c>
      <c r="D32" s="26" t="s">
        <v>36</v>
      </c>
      <c r="E32" s="28">
        <v>0</v>
      </c>
      <c r="F32" s="28">
        <v>0</v>
      </c>
      <c r="G32" s="28">
        <f>+'axyusak 2'!CF16</f>
        <v>30</v>
      </c>
      <c r="H32" s="28"/>
      <c r="I32" s="28"/>
      <c r="J32" s="26" t="s">
        <v>85</v>
      </c>
    </row>
    <row r="33" spans="1:10" ht="27" x14ac:dyDescent="0.3">
      <c r="A33" s="25" t="s">
        <v>82</v>
      </c>
      <c r="B33" s="26" t="s">
        <v>33</v>
      </c>
      <c r="C33" s="26" t="s">
        <v>84</v>
      </c>
      <c r="D33" s="26" t="s">
        <v>36</v>
      </c>
      <c r="E33" s="28">
        <f>+'axyusak 2'!CN16</f>
        <v>0</v>
      </c>
      <c r="F33" s="28">
        <f>+'axyusak 2'!CO16</f>
        <v>0</v>
      </c>
      <c r="G33" s="28">
        <f>+'axyusak 2'!CP16</f>
        <v>30</v>
      </c>
      <c r="H33" s="28">
        <f>+'axyusak 2'!CQ16</f>
        <v>30</v>
      </c>
      <c r="I33" s="28">
        <f>+'axyusak 2'!CR16</f>
        <v>30</v>
      </c>
      <c r="J33" s="26" t="s">
        <v>85</v>
      </c>
    </row>
    <row r="34" spans="1:10" x14ac:dyDescent="0.3">
      <c r="A34" s="30"/>
    </row>
    <row r="35" spans="1:10" x14ac:dyDescent="0.3">
      <c r="A35" s="30"/>
    </row>
    <row r="36" spans="1:10" x14ac:dyDescent="0.3">
      <c r="E36" s="44"/>
    </row>
    <row r="37" spans="1:10" x14ac:dyDescent="0.3">
      <c r="E37" s="44"/>
    </row>
    <row r="38" spans="1:10" x14ac:dyDescent="0.3">
      <c r="E38" s="44"/>
    </row>
    <row r="39" spans="1:10" x14ac:dyDescent="0.3">
      <c r="E39" s="45"/>
    </row>
    <row r="40" spans="1:10" x14ac:dyDescent="0.3">
      <c r="E40" s="44"/>
    </row>
    <row r="41" spans="1:10" x14ac:dyDescent="0.3">
      <c r="E41" s="45"/>
    </row>
  </sheetData>
  <mergeCells count="18">
    <mergeCell ref="J11:J12"/>
    <mergeCell ref="J15:J16"/>
    <mergeCell ref="J13:J14"/>
    <mergeCell ref="A10:J10"/>
    <mergeCell ref="A29:J29"/>
    <mergeCell ref="A1:J1"/>
    <mergeCell ref="A3:C3"/>
    <mergeCell ref="A4:C4"/>
    <mergeCell ref="A5:C5"/>
    <mergeCell ref="D3:J3"/>
    <mergeCell ref="D4:J4"/>
    <mergeCell ref="D5:J5"/>
    <mergeCell ref="J8:J9"/>
    <mergeCell ref="A8:A9"/>
    <mergeCell ref="B8:B9"/>
    <mergeCell ref="C8:C9"/>
    <mergeCell ref="D8:D9"/>
    <mergeCell ref="E8:I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26"/>
  <sheetViews>
    <sheetView zoomScaleNormal="100" workbookViewId="0">
      <pane xSplit="1" ySplit="4" topLeftCell="DD11" activePane="bottomRight" state="frozen"/>
      <selection pane="topRight" activeCell="B1" sqref="B1"/>
      <selection pane="bottomLeft" activeCell="A5" sqref="A5"/>
      <selection pane="bottomRight" activeCell="BO14" sqref="BO14"/>
    </sheetView>
  </sheetViews>
  <sheetFormatPr defaultRowHeight="15" x14ac:dyDescent="0.25"/>
  <cols>
    <col min="1" max="1" width="19.85546875" customWidth="1"/>
    <col min="2" max="3" width="9.7109375" style="34" bestFit="1" customWidth="1"/>
    <col min="4" max="4" width="10" style="34" bestFit="1" customWidth="1"/>
    <col min="5" max="11" width="10.28515625" style="34" customWidth="1"/>
    <col min="12" max="12" width="9.28515625" style="34" bestFit="1" customWidth="1"/>
    <col min="13" max="13" width="10" style="34" bestFit="1" customWidth="1"/>
    <col min="14" max="14" width="9.28515625" style="34" bestFit="1" customWidth="1"/>
    <col min="15" max="16" width="9.7109375" style="34" customWidth="1"/>
    <col min="17" max="21" width="10.28515625" style="34" customWidth="1"/>
    <col min="22" max="24" width="9.28515625" style="34" bestFit="1" customWidth="1"/>
    <col min="25" max="31" width="9.28515625" style="34" customWidth="1"/>
    <col min="32" max="34" width="9.28515625" style="34" bestFit="1" customWidth="1"/>
    <col min="35" max="56" width="9.28515625" style="34" customWidth="1"/>
    <col min="57" max="59" width="9.28515625" style="34" bestFit="1" customWidth="1"/>
    <col min="60" max="61" width="9.28515625" style="34" customWidth="1"/>
    <col min="62" max="64" width="9.28515625" style="34" bestFit="1" customWidth="1"/>
    <col min="65" max="66" width="9.28515625" style="34" customWidth="1"/>
    <col min="67" max="69" width="9.28515625" style="34" bestFit="1" customWidth="1"/>
    <col min="70" max="76" width="9.28515625" style="34" customWidth="1"/>
    <col min="77" max="79" width="9.28515625" style="34" bestFit="1" customWidth="1"/>
    <col min="80" max="81" width="9.28515625" style="34" customWidth="1"/>
    <col min="82" max="84" width="9.28515625" style="34" bestFit="1" customWidth="1"/>
    <col min="85" max="86" width="9.28515625" style="34" customWidth="1"/>
    <col min="87" max="89" width="9.28515625" style="34" bestFit="1" customWidth="1"/>
    <col min="90" max="91" width="9.28515625" style="34" customWidth="1"/>
    <col min="92" max="94" width="9.28515625" style="34" bestFit="1" customWidth="1"/>
    <col min="95" max="96" width="9.28515625" style="34" customWidth="1"/>
    <col min="97" max="99" width="9.28515625" style="34" bestFit="1" customWidth="1"/>
    <col min="100" max="101" width="9.28515625" style="34" customWidth="1"/>
    <col min="102" max="104" width="9.28515625" style="34" bestFit="1" customWidth="1"/>
    <col min="105" max="111" width="9.28515625" style="34" customWidth="1"/>
    <col min="112" max="112" width="19.7109375" customWidth="1"/>
    <col min="113" max="113" width="15.5703125" bestFit="1" customWidth="1"/>
    <col min="114" max="115" width="13" customWidth="1"/>
    <col min="116" max="116" width="12.7109375" customWidth="1"/>
    <col min="117" max="117" width="10.5703125" bestFit="1" customWidth="1"/>
    <col min="119" max="119" width="13.140625" customWidth="1"/>
    <col min="120" max="124" width="10" bestFit="1" customWidth="1"/>
  </cols>
  <sheetData>
    <row r="1" spans="1:124" x14ac:dyDescent="0.25">
      <c r="A1" s="2" t="s">
        <v>5</v>
      </c>
    </row>
    <row r="2" spans="1:124" ht="15" customHeight="1" x14ac:dyDescent="0.25">
      <c r="A2" s="65" t="s">
        <v>6</v>
      </c>
      <c r="B2" s="66" t="s">
        <v>78</v>
      </c>
      <c r="C2" s="67"/>
      <c r="D2" s="67"/>
      <c r="E2" s="67"/>
      <c r="F2" s="68"/>
      <c r="G2" s="59" t="s">
        <v>41</v>
      </c>
      <c r="H2" s="60"/>
      <c r="I2" s="60"/>
      <c r="J2" s="60"/>
      <c r="K2" s="61"/>
      <c r="L2" s="59" t="s">
        <v>42</v>
      </c>
      <c r="M2" s="60"/>
      <c r="N2" s="60"/>
      <c r="O2" s="60"/>
      <c r="P2" s="61"/>
      <c r="Q2" s="59" t="s">
        <v>46</v>
      </c>
      <c r="R2" s="60"/>
      <c r="S2" s="60"/>
      <c r="T2" s="60"/>
      <c r="U2" s="61"/>
      <c r="V2" s="59" t="s">
        <v>43</v>
      </c>
      <c r="W2" s="60"/>
      <c r="X2" s="60"/>
      <c r="Y2" s="60"/>
      <c r="Z2" s="61"/>
      <c r="AA2" s="59" t="s">
        <v>44</v>
      </c>
      <c r="AB2" s="60"/>
      <c r="AC2" s="60"/>
      <c r="AD2" s="60"/>
      <c r="AE2" s="61"/>
      <c r="AF2" s="59" t="s">
        <v>45</v>
      </c>
      <c r="AG2" s="60"/>
      <c r="AH2" s="60"/>
      <c r="AI2" s="60"/>
      <c r="AJ2" s="61"/>
      <c r="AK2" s="59" t="s">
        <v>59</v>
      </c>
      <c r="AL2" s="60"/>
      <c r="AM2" s="60"/>
      <c r="AN2" s="60"/>
      <c r="AO2" s="61"/>
      <c r="AP2" s="59" t="s">
        <v>96</v>
      </c>
      <c r="AQ2" s="60"/>
      <c r="AR2" s="60"/>
      <c r="AS2" s="60"/>
      <c r="AT2" s="61"/>
      <c r="AU2" s="59" t="s">
        <v>97</v>
      </c>
      <c r="AV2" s="60"/>
      <c r="AW2" s="60"/>
      <c r="AX2" s="60"/>
      <c r="AY2" s="61"/>
      <c r="AZ2" s="59" t="s">
        <v>90</v>
      </c>
      <c r="BA2" s="60"/>
      <c r="BB2" s="60"/>
      <c r="BC2" s="60"/>
      <c r="BD2" s="61"/>
      <c r="BE2" s="73" t="s">
        <v>93</v>
      </c>
      <c r="BF2" s="74"/>
      <c r="BG2" s="74"/>
      <c r="BH2" s="74"/>
      <c r="BI2" s="75"/>
      <c r="BJ2" s="59" t="s">
        <v>63</v>
      </c>
      <c r="BK2" s="60"/>
      <c r="BL2" s="60"/>
      <c r="BM2" s="60"/>
      <c r="BN2" s="61"/>
      <c r="BO2" s="59" t="s">
        <v>113</v>
      </c>
      <c r="BP2" s="60"/>
      <c r="BQ2" s="60"/>
      <c r="BR2" s="60"/>
      <c r="BS2" s="61"/>
      <c r="BT2" s="59" t="s">
        <v>95</v>
      </c>
      <c r="BU2" s="60"/>
      <c r="BV2" s="60"/>
      <c r="BW2" s="60"/>
      <c r="BX2" s="61"/>
      <c r="BY2" s="59" t="s">
        <v>79</v>
      </c>
      <c r="BZ2" s="60"/>
      <c r="CA2" s="60"/>
      <c r="CB2" s="60"/>
      <c r="CC2" s="61"/>
      <c r="CD2" s="59" t="s">
        <v>80</v>
      </c>
      <c r="CE2" s="60"/>
      <c r="CF2" s="60"/>
      <c r="CG2" s="60"/>
      <c r="CH2" s="61"/>
      <c r="CI2" s="59" t="s">
        <v>81</v>
      </c>
      <c r="CJ2" s="60"/>
      <c r="CK2" s="60"/>
      <c r="CL2" s="60"/>
      <c r="CM2" s="61"/>
      <c r="CN2" s="59" t="s">
        <v>82</v>
      </c>
      <c r="CO2" s="60"/>
      <c r="CP2" s="60"/>
      <c r="CQ2" s="60"/>
      <c r="CR2" s="61"/>
      <c r="CS2" s="59" t="s">
        <v>83</v>
      </c>
      <c r="CT2" s="60"/>
      <c r="CU2" s="60"/>
      <c r="CV2" s="60"/>
      <c r="CW2" s="61"/>
      <c r="CX2" s="59" t="s">
        <v>111</v>
      </c>
      <c r="CY2" s="60"/>
      <c r="CZ2" s="60"/>
      <c r="DA2" s="60"/>
      <c r="DB2" s="61"/>
      <c r="DC2" s="59" t="s">
        <v>92</v>
      </c>
      <c r="DD2" s="60"/>
      <c r="DE2" s="60"/>
      <c r="DF2" s="60"/>
      <c r="DG2" s="61"/>
      <c r="DH2" s="65" t="s">
        <v>8</v>
      </c>
      <c r="DI2" s="65"/>
      <c r="DJ2" s="65"/>
      <c r="DK2" s="65"/>
      <c r="DL2" s="65"/>
    </row>
    <row r="3" spans="1:124" ht="30" customHeight="1" x14ac:dyDescent="0.25">
      <c r="A3" s="65"/>
      <c r="B3" s="69"/>
      <c r="C3" s="70"/>
      <c r="D3" s="70"/>
      <c r="E3" s="70"/>
      <c r="F3" s="71"/>
      <c r="G3" s="62"/>
      <c r="H3" s="63"/>
      <c r="I3" s="63"/>
      <c r="J3" s="63"/>
      <c r="K3" s="64"/>
      <c r="L3" s="62"/>
      <c r="M3" s="63"/>
      <c r="N3" s="63"/>
      <c r="O3" s="63"/>
      <c r="P3" s="64"/>
      <c r="Q3" s="62"/>
      <c r="R3" s="63"/>
      <c r="S3" s="63"/>
      <c r="T3" s="63"/>
      <c r="U3" s="64"/>
      <c r="V3" s="62"/>
      <c r="W3" s="63"/>
      <c r="X3" s="63"/>
      <c r="Y3" s="63"/>
      <c r="Z3" s="64"/>
      <c r="AA3" s="62"/>
      <c r="AB3" s="63"/>
      <c r="AC3" s="63"/>
      <c r="AD3" s="63"/>
      <c r="AE3" s="64"/>
      <c r="AF3" s="62"/>
      <c r="AG3" s="63"/>
      <c r="AH3" s="63"/>
      <c r="AI3" s="63"/>
      <c r="AJ3" s="64"/>
      <c r="AK3" s="62"/>
      <c r="AL3" s="63"/>
      <c r="AM3" s="63"/>
      <c r="AN3" s="63"/>
      <c r="AO3" s="64"/>
      <c r="AP3" s="62"/>
      <c r="AQ3" s="63"/>
      <c r="AR3" s="63"/>
      <c r="AS3" s="63"/>
      <c r="AT3" s="64"/>
      <c r="AU3" s="62"/>
      <c r="AV3" s="63"/>
      <c r="AW3" s="63"/>
      <c r="AX3" s="63"/>
      <c r="AY3" s="64"/>
      <c r="AZ3" s="62"/>
      <c r="BA3" s="63"/>
      <c r="BB3" s="63"/>
      <c r="BC3" s="63"/>
      <c r="BD3" s="64"/>
      <c r="BE3" s="76"/>
      <c r="BF3" s="77"/>
      <c r="BG3" s="77"/>
      <c r="BH3" s="77"/>
      <c r="BI3" s="78"/>
      <c r="BJ3" s="62"/>
      <c r="BK3" s="63"/>
      <c r="BL3" s="63"/>
      <c r="BM3" s="63"/>
      <c r="BN3" s="64"/>
      <c r="BO3" s="62"/>
      <c r="BP3" s="63"/>
      <c r="BQ3" s="63"/>
      <c r="BR3" s="63"/>
      <c r="BS3" s="64"/>
      <c r="BT3" s="62"/>
      <c r="BU3" s="63"/>
      <c r="BV3" s="63"/>
      <c r="BW3" s="63"/>
      <c r="BX3" s="64"/>
      <c r="BY3" s="62"/>
      <c r="BZ3" s="63"/>
      <c r="CA3" s="63"/>
      <c r="CB3" s="63"/>
      <c r="CC3" s="64"/>
      <c r="CD3" s="62"/>
      <c r="CE3" s="63"/>
      <c r="CF3" s="63"/>
      <c r="CG3" s="63"/>
      <c r="CH3" s="64"/>
      <c r="CI3" s="62"/>
      <c r="CJ3" s="63"/>
      <c r="CK3" s="63"/>
      <c r="CL3" s="63"/>
      <c r="CM3" s="64"/>
      <c r="CN3" s="62"/>
      <c r="CO3" s="63"/>
      <c r="CP3" s="63"/>
      <c r="CQ3" s="63"/>
      <c r="CR3" s="64"/>
      <c r="CS3" s="62"/>
      <c r="CT3" s="63"/>
      <c r="CU3" s="63"/>
      <c r="CV3" s="63"/>
      <c r="CW3" s="64"/>
      <c r="CX3" s="62"/>
      <c r="CY3" s="63"/>
      <c r="CZ3" s="63"/>
      <c r="DA3" s="63"/>
      <c r="DB3" s="64"/>
      <c r="DC3" s="62"/>
      <c r="DD3" s="63"/>
      <c r="DE3" s="63"/>
      <c r="DF3" s="63"/>
      <c r="DG3" s="64"/>
      <c r="DH3" s="65"/>
      <c r="DI3" s="65"/>
      <c r="DJ3" s="65"/>
      <c r="DK3" s="65"/>
      <c r="DL3" s="65"/>
    </row>
    <row r="4" spans="1:124" ht="32.25" x14ac:dyDescent="0.25">
      <c r="A4" s="65"/>
      <c r="B4" s="33" t="s">
        <v>88</v>
      </c>
      <c r="C4" s="33" t="s">
        <v>89</v>
      </c>
      <c r="D4" s="33" t="s">
        <v>3</v>
      </c>
      <c r="E4" s="33" t="s">
        <v>60</v>
      </c>
      <c r="F4" s="33" t="s">
        <v>87</v>
      </c>
      <c r="G4" s="33" t="s">
        <v>88</v>
      </c>
      <c r="H4" s="33" t="s">
        <v>89</v>
      </c>
      <c r="I4" s="33" t="s">
        <v>3</v>
      </c>
      <c r="J4" s="33" t="s">
        <v>60</v>
      </c>
      <c r="K4" s="33" t="s">
        <v>87</v>
      </c>
      <c r="L4" s="33" t="s">
        <v>88</v>
      </c>
      <c r="M4" s="33" t="s">
        <v>89</v>
      </c>
      <c r="N4" s="33" t="s">
        <v>3</v>
      </c>
      <c r="O4" s="33" t="s">
        <v>60</v>
      </c>
      <c r="P4" s="33" t="s">
        <v>87</v>
      </c>
      <c r="Q4" s="33" t="s">
        <v>88</v>
      </c>
      <c r="R4" s="33" t="s">
        <v>89</v>
      </c>
      <c r="S4" s="33" t="s">
        <v>3</v>
      </c>
      <c r="T4" s="33" t="s">
        <v>60</v>
      </c>
      <c r="U4" s="33" t="s">
        <v>87</v>
      </c>
      <c r="V4" s="33" t="s">
        <v>88</v>
      </c>
      <c r="W4" s="33" t="s">
        <v>89</v>
      </c>
      <c r="X4" s="33" t="s">
        <v>3</v>
      </c>
      <c r="Y4" s="33" t="s">
        <v>60</v>
      </c>
      <c r="Z4" s="33" t="s">
        <v>87</v>
      </c>
      <c r="AA4" s="33" t="s">
        <v>88</v>
      </c>
      <c r="AB4" s="33" t="s">
        <v>89</v>
      </c>
      <c r="AC4" s="33" t="s">
        <v>3</v>
      </c>
      <c r="AD4" s="33" t="s">
        <v>60</v>
      </c>
      <c r="AE4" s="33" t="s">
        <v>87</v>
      </c>
      <c r="AF4" s="33" t="s">
        <v>88</v>
      </c>
      <c r="AG4" s="33" t="s">
        <v>89</v>
      </c>
      <c r="AH4" s="33" t="s">
        <v>3</v>
      </c>
      <c r="AI4" s="33" t="s">
        <v>60</v>
      </c>
      <c r="AJ4" s="33" t="s">
        <v>87</v>
      </c>
      <c r="AK4" s="33" t="s">
        <v>88</v>
      </c>
      <c r="AL4" s="33" t="s">
        <v>89</v>
      </c>
      <c r="AM4" s="33" t="s">
        <v>3</v>
      </c>
      <c r="AN4" s="33" t="s">
        <v>60</v>
      </c>
      <c r="AO4" s="33" t="s">
        <v>87</v>
      </c>
      <c r="AP4" s="33" t="s">
        <v>88</v>
      </c>
      <c r="AQ4" s="33" t="s">
        <v>89</v>
      </c>
      <c r="AR4" s="33" t="s">
        <v>3</v>
      </c>
      <c r="AS4" s="33" t="s">
        <v>60</v>
      </c>
      <c r="AT4" s="33" t="s">
        <v>87</v>
      </c>
      <c r="AU4" s="33" t="s">
        <v>88</v>
      </c>
      <c r="AV4" s="33" t="s">
        <v>89</v>
      </c>
      <c r="AW4" s="33" t="s">
        <v>3</v>
      </c>
      <c r="AX4" s="33" t="s">
        <v>60</v>
      </c>
      <c r="AY4" s="33" t="s">
        <v>87</v>
      </c>
      <c r="AZ4" s="33" t="s">
        <v>88</v>
      </c>
      <c r="BA4" s="33" t="s">
        <v>89</v>
      </c>
      <c r="BB4" s="33" t="s">
        <v>3</v>
      </c>
      <c r="BC4" s="33" t="s">
        <v>60</v>
      </c>
      <c r="BD4" s="33" t="s">
        <v>87</v>
      </c>
      <c r="BE4" s="33" t="s">
        <v>88</v>
      </c>
      <c r="BF4" s="33" t="s">
        <v>89</v>
      </c>
      <c r="BG4" s="33" t="s">
        <v>3</v>
      </c>
      <c r="BH4" s="33" t="s">
        <v>60</v>
      </c>
      <c r="BI4" s="33" t="s">
        <v>87</v>
      </c>
      <c r="BJ4" s="33" t="s">
        <v>88</v>
      </c>
      <c r="BK4" s="33" t="s">
        <v>89</v>
      </c>
      <c r="BL4" s="33" t="s">
        <v>3</v>
      </c>
      <c r="BM4" s="33" t="s">
        <v>60</v>
      </c>
      <c r="BN4" s="33" t="s">
        <v>87</v>
      </c>
      <c r="BO4" s="33" t="s">
        <v>88</v>
      </c>
      <c r="BP4" s="33" t="s">
        <v>89</v>
      </c>
      <c r="BQ4" s="33" t="s">
        <v>3</v>
      </c>
      <c r="BR4" s="33" t="s">
        <v>60</v>
      </c>
      <c r="BS4" s="33" t="s">
        <v>87</v>
      </c>
      <c r="BT4" s="33" t="s">
        <v>88</v>
      </c>
      <c r="BU4" s="33" t="s">
        <v>89</v>
      </c>
      <c r="BV4" s="33" t="s">
        <v>3</v>
      </c>
      <c r="BW4" s="33" t="s">
        <v>60</v>
      </c>
      <c r="BX4" s="33" t="s">
        <v>87</v>
      </c>
      <c r="BY4" s="33" t="s">
        <v>88</v>
      </c>
      <c r="BZ4" s="33" t="s">
        <v>89</v>
      </c>
      <c r="CA4" s="33" t="s">
        <v>3</v>
      </c>
      <c r="CB4" s="33" t="s">
        <v>60</v>
      </c>
      <c r="CC4" s="33" t="s">
        <v>87</v>
      </c>
      <c r="CD4" s="33" t="s">
        <v>88</v>
      </c>
      <c r="CE4" s="33" t="s">
        <v>89</v>
      </c>
      <c r="CF4" s="33" t="s">
        <v>3</v>
      </c>
      <c r="CG4" s="33" t="s">
        <v>60</v>
      </c>
      <c r="CH4" s="33" t="s">
        <v>87</v>
      </c>
      <c r="CI4" s="33" t="s">
        <v>88</v>
      </c>
      <c r="CJ4" s="33" t="s">
        <v>89</v>
      </c>
      <c r="CK4" s="33" t="s">
        <v>3</v>
      </c>
      <c r="CL4" s="33" t="s">
        <v>60</v>
      </c>
      <c r="CM4" s="33" t="s">
        <v>87</v>
      </c>
      <c r="CN4" s="33" t="s">
        <v>88</v>
      </c>
      <c r="CO4" s="33" t="s">
        <v>89</v>
      </c>
      <c r="CP4" s="33" t="s">
        <v>3</v>
      </c>
      <c r="CQ4" s="33" t="s">
        <v>60</v>
      </c>
      <c r="CR4" s="33" t="s">
        <v>87</v>
      </c>
      <c r="CS4" s="33" t="s">
        <v>88</v>
      </c>
      <c r="CT4" s="33" t="s">
        <v>89</v>
      </c>
      <c r="CU4" s="33" t="s">
        <v>3</v>
      </c>
      <c r="CV4" s="33" t="s">
        <v>60</v>
      </c>
      <c r="CW4" s="33" t="s">
        <v>87</v>
      </c>
      <c r="CX4" s="33" t="s">
        <v>88</v>
      </c>
      <c r="CY4" s="33" t="s">
        <v>89</v>
      </c>
      <c r="CZ4" s="33" t="s">
        <v>3</v>
      </c>
      <c r="DA4" s="33" t="s">
        <v>60</v>
      </c>
      <c r="DB4" s="33" t="s">
        <v>87</v>
      </c>
      <c r="DC4" s="33" t="s">
        <v>88</v>
      </c>
      <c r="DD4" s="33" t="s">
        <v>89</v>
      </c>
      <c r="DE4" s="33" t="s">
        <v>3</v>
      </c>
      <c r="DF4" s="33" t="s">
        <v>60</v>
      </c>
      <c r="DG4" s="33" t="s">
        <v>87</v>
      </c>
      <c r="DH4" s="33" t="s">
        <v>88</v>
      </c>
      <c r="DI4" s="33" t="s">
        <v>89</v>
      </c>
      <c r="DJ4" s="33" t="s">
        <v>3</v>
      </c>
      <c r="DK4" s="33" t="s">
        <v>60</v>
      </c>
      <c r="DL4" s="33" t="s">
        <v>87</v>
      </c>
      <c r="DM4" s="34"/>
    </row>
    <row r="5" spans="1:124" ht="47.25" customHeight="1" x14ac:dyDescent="0.25">
      <c r="A5" s="13" t="s">
        <v>9</v>
      </c>
      <c r="B5" s="58" t="s">
        <v>11</v>
      </c>
      <c r="C5" s="58" t="s">
        <v>11</v>
      </c>
      <c r="D5" s="58" t="s">
        <v>11</v>
      </c>
      <c r="E5" s="58" t="s">
        <v>11</v>
      </c>
      <c r="F5" s="58" t="s">
        <v>11</v>
      </c>
      <c r="G5" s="58" t="s">
        <v>11</v>
      </c>
      <c r="H5" s="58" t="s">
        <v>11</v>
      </c>
      <c r="I5" s="58" t="s">
        <v>11</v>
      </c>
      <c r="J5" s="58" t="s">
        <v>11</v>
      </c>
      <c r="K5" s="58" t="s">
        <v>11</v>
      </c>
      <c r="L5" s="58" t="s">
        <v>11</v>
      </c>
      <c r="M5" s="58" t="s">
        <v>11</v>
      </c>
      <c r="N5" s="58" t="s">
        <v>11</v>
      </c>
      <c r="O5" s="58" t="s">
        <v>11</v>
      </c>
      <c r="P5" s="58" t="s">
        <v>11</v>
      </c>
      <c r="Q5" s="58" t="s">
        <v>11</v>
      </c>
      <c r="R5" s="58" t="s">
        <v>11</v>
      </c>
      <c r="S5" s="58" t="s">
        <v>11</v>
      </c>
      <c r="T5" s="58" t="s">
        <v>11</v>
      </c>
      <c r="U5" s="58" t="s">
        <v>11</v>
      </c>
      <c r="V5" s="58" t="s">
        <v>11</v>
      </c>
      <c r="W5" s="58" t="s">
        <v>11</v>
      </c>
      <c r="X5" s="58" t="s">
        <v>11</v>
      </c>
      <c r="Y5" s="58" t="s">
        <v>11</v>
      </c>
      <c r="Z5" s="58" t="s">
        <v>11</v>
      </c>
      <c r="AA5" s="58" t="s">
        <v>11</v>
      </c>
      <c r="AB5" s="58" t="s">
        <v>11</v>
      </c>
      <c r="AC5" s="58" t="s">
        <v>11</v>
      </c>
      <c r="AD5" s="58" t="s">
        <v>11</v>
      </c>
      <c r="AE5" s="58" t="s">
        <v>11</v>
      </c>
      <c r="AF5" s="58" t="s">
        <v>11</v>
      </c>
      <c r="AG5" s="58" t="s">
        <v>11</v>
      </c>
      <c r="AH5" s="58" t="s">
        <v>11</v>
      </c>
      <c r="AI5" s="58" t="s">
        <v>11</v>
      </c>
      <c r="AJ5" s="58" t="s">
        <v>11</v>
      </c>
      <c r="AK5" s="58" t="s">
        <v>11</v>
      </c>
      <c r="AL5" s="58" t="s">
        <v>11</v>
      </c>
      <c r="AM5" s="58" t="s">
        <v>11</v>
      </c>
      <c r="AN5" s="58" t="s">
        <v>11</v>
      </c>
      <c r="AO5" s="58" t="s">
        <v>11</v>
      </c>
      <c r="AP5" s="58" t="s">
        <v>11</v>
      </c>
      <c r="AQ5" s="58" t="s">
        <v>11</v>
      </c>
      <c r="AR5" s="58" t="s">
        <v>11</v>
      </c>
      <c r="AS5" s="58" t="s">
        <v>11</v>
      </c>
      <c r="AT5" s="58" t="s">
        <v>11</v>
      </c>
      <c r="AU5" s="58" t="s">
        <v>11</v>
      </c>
      <c r="AV5" s="58" t="s">
        <v>11</v>
      </c>
      <c r="AW5" s="58" t="s">
        <v>11</v>
      </c>
      <c r="AX5" s="58" t="s">
        <v>11</v>
      </c>
      <c r="AY5" s="58" t="s">
        <v>11</v>
      </c>
      <c r="AZ5" s="58" t="s">
        <v>11</v>
      </c>
      <c r="BA5" s="58" t="s">
        <v>11</v>
      </c>
      <c r="BB5" s="58" t="s">
        <v>11</v>
      </c>
      <c r="BC5" s="58" t="s">
        <v>11</v>
      </c>
      <c r="BD5" s="58" t="s">
        <v>11</v>
      </c>
      <c r="BE5" s="58" t="s">
        <v>11</v>
      </c>
      <c r="BF5" s="58" t="s">
        <v>11</v>
      </c>
      <c r="BG5" s="58" t="s">
        <v>11</v>
      </c>
      <c r="BH5" s="58" t="s">
        <v>11</v>
      </c>
      <c r="BI5" s="58" t="s">
        <v>11</v>
      </c>
      <c r="BJ5" s="58" t="s">
        <v>11</v>
      </c>
      <c r="BK5" s="58" t="s">
        <v>11</v>
      </c>
      <c r="BL5" s="58" t="s">
        <v>11</v>
      </c>
      <c r="BM5" s="58" t="s">
        <v>11</v>
      </c>
      <c r="BN5" s="58" t="s">
        <v>11</v>
      </c>
      <c r="BO5" s="58" t="s">
        <v>11</v>
      </c>
      <c r="BP5" s="58" t="s">
        <v>11</v>
      </c>
      <c r="BQ5" s="58" t="s">
        <v>11</v>
      </c>
      <c r="BR5" s="58" t="s">
        <v>11</v>
      </c>
      <c r="BS5" s="58" t="s">
        <v>11</v>
      </c>
      <c r="BT5" s="58" t="s">
        <v>11</v>
      </c>
      <c r="BU5" s="58" t="s">
        <v>11</v>
      </c>
      <c r="BV5" s="58" t="s">
        <v>11</v>
      </c>
      <c r="BW5" s="58" t="s">
        <v>11</v>
      </c>
      <c r="BX5" s="58" t="s">
        <v>11</v>
      </c>
      <c r="BY5" s="58" t="s">
        <v>11</v>
      </c>
      <c r="BZ5" s="58" t="s">
        <v>11</v>
      </c>
      <c r="CA5" s="58" t="s">
        <v>11</v>
      </c>
      <c r="CB5" s="58" t="s">
        <v>11</v>
      </c>
      <c r="CC5" s="58" t="s">
        <v>11</v>
      </c>
      <c r="CD5" s="58" t="s">
        <v>11</v>
      </c>
      <c r="CE5" s="58" t="s">
        <v>11</v>
      </c>
      <c r="CF5" s="58" t="s">
        <v>11</v>
      </c>
      <c r="CG5" s="58" t="s">
        <v>11</v>
      </c>
      <c r="CH5" s="58" t="s">
        <v>11</v>
      </c>
      <c r="CI5" s="58" t="s">
        <v>11</v>
      </c>
      <c r="CJ5" s="58" t="s">
        <v>11</v>
      </c>
      <c r="CK5" s="58" t="s">
        <v>11</v>
      </c>
      <c r="CL5" s="58" t="s">
        <v>11</v>
      </c>
      <c r="CM5" s="58" t="s">
        <v>11</v>
      </c>
      <c r="CN5" s="58" t="s">
        <v>11</v>
      </c>
      <c r="CO5" s="58" t="s">
        <v>11</v>
      </c>
      <c r="CP5" s="58" t="s">
        <v>11</v>
      </c>
      <c r="CQ5" s="58" t="s">
        <v>11</v>
      </c>
      <c r="CR5" s="58" t="s">
        <v>11</v>
      </c>
      <c r="CS5" s="58" t="s">
        <v>11</v>
      </c>
      <c r="CT5" s="58" t="s">
        <v>11</v>
      </c>
      <c r="CU5" s="58" t="s">
        <v>11</v>
      </c>
      <c r="CV5" s="58" t="s">
        <v>11</v>
      </c>
      <c r="CW5" s="58" t="s">
        <v>11</v>
      </c>
      <c r="CX5" s="58" t="s">
        <v>11</v>
      </c>
      <c r="CY5" s="58" t="s">
        <v>11</v>
      </c>
      <c r="CZ5" s="58" t="s">
        <v>11</v>
      </c>
      <c r="DA5" s="58" t="s">
        <v>11</v>
      </c>
      <c r="DB5" s="58" t="s">
        <v>11</v>
      </c>
      <c r="DC5" s="58" t="s">
        <v>11</v>
      </c>
      <c r="DD5" s="58" t="s">
        <v>11</v>
      </c>
      <c r="DE5" s="58" t="s">
        <v>11</v>
      </c>
      <c r="DF5" s="58" t="s">
        <v>11</v>
      </c>
      <c r="DG5" s="58" t="s">
        <v>11</v>
      </c>
      <c r="DH5" s="72">
        <f>SUM(DH7:DH17)</f>
        <v>549167.20739999984</v>
      </c>
      <c r="DI5" s="72">
        <f>SUM(DI7:DI17)</f>
        <v>664030.35</v>
      </c>
      <c r="DJ5" s="72">
        <f>SUM(DJ7:DJ17)</f>
        <v>681907.99647265091</v>
      </c>
      <c r="DK5" s="72">
        <f>SUM(DK7:DK17)</f>
        <v>677609.54214755865</v>
      </c>
      <c r="DL5" s="72">
        <f>SUM(DL7:DL17)</f>
        <v>688685.64015922358</v>
      </c>
    </row>
    <row r="6" spans="1:124" ht="35.25" customHeight="1" x14ac:dyDescent="0.25">
      <c r="A6" s="13" t="s">
        <v>10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72"/>
      <c r="DI6" s="72"/>
      <c r="DJ6" s="72"/>
      <c r="DK6" s="72"/>
      <c r="DL6" s="72"/>
    </row>
    <row r="7" spans="1:124" ht="42" customHeight="1" x14ac:dyDescent="0.25">
      <c r="A7" s="14" t="s">
        <v>51</v>
      </c>
      <c r="B7" s="18">
        <f>'[1]2-ԸՆԴԱՄԵՆԸ ԾԱԽՍԵՐ'!$E$20/G7</f>
        <v>3709.9134579439251</v>
      </c>
      <c r="C7" s="18">
        <f>'[1]2-ԸՆԴԱՄԵՆԸ ԾԱԽՍԵՐ'!$F$20/H7</f>
        <v>3714.936153846154</v>
      </c>
      <c r="D7" s="18">
        <f>'[1]2-ԸՆԴԱՄԵՆԸ ԾԱԽՍԵՐ'!$G$20/I7</f>
        <v>3787.9424533931615</v>
      </c>
      <c r="E7" s="18">
        <f>'[1]2-ԸՆԴԱՄԵՆԸ ԾԱԽՍԵՐ'!$K$20/J7</f>
        <v>3857.8461270462963</v>
      </c>
      <c r="F7" s="18">
        <f>'[1]2-ԸՆԴԱՄԵՆԸ ԾԱԽՍԵՐ'!$L$20/K7</f>
        <v>3924.3557169821815</v>
      </c>
      <c r="G7" s="18">
        <v>107</v>
      </c>
      <c r="H7" s="18">
        <f>'[1]2-ԸՆԴԱՄԵՆԸ ԾԱԽՍԵՐ'!$F$10</f>
        <v>130</v>
      </c>
      <c r="I7" s="18">
        <f>'[1]2-ԸՆԴԱՄԵՆԸ ԾԱԽՍԵՐ'!$G$10</f>
        <v>130</v>
      </c>
      <c r="J7" s="18">
        <f>'[1]2-ԸՆԴԱՄԵՆԸ ԾԱԽՍԵՐ'!$K$10</f>
        <v>130</v>
      </c>
      <c r="K7" s="18">
        <f>'[1]2-ԸՆԴԱՄԵՆԸ ԾԱԽՍԵՐ'!$L$10</f>
        <v>130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5">
        <f>B7*G7</f>
        <v>396960.74</v>
      </c>
      <c r="DI7" s="15">
        <f>C7*H7</f>
        <v>482941.7</v>
      </c>
      <c r="DJ7" s="15">
        <f>D7*I7</f>
        <v>492432.51894111099</v>
      </c>
      <c r="DK7" s="15">
        <f>E7*J7</f>
        <v>501519.99651601852</v>
      </c>
      <c r="DL7" s="15">
        <f>F7*K7</f>
        <v>510166.24320768361</v>
      </c>
      <c r="DM7" s="17"/>
    </row>
    <row r="8" spans="1:124" ht="51.75" customHeight="1" x14ac:dyDescent="0.25">
      <c r="A8" s="14" t="s">
        <v>38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>
        <f>'[1]2-ԸՆԴԱՄԵՆԸ ԾԱԽՍԵՐ'!$E$21/Q8</f>
        <v>880.8317757009346</v>
      </c>
      <c r="M8" s="18">
        <f>'[1]2-ԸՆԴԱՄԵՆԸ ԾԱԽՍԵՐ'!$F$21/R8</f>
        <v>828.19461538461542</v>
      </c>
      <c r="N8" s="18">
        <f>'[1]2-ԸՆԴԱՄԵՆԸ ԾԱԽՍԵՐ'!$G$21/S8</f>
        <v>780.35205671794824</v>
      </c>
      <c r="O8" s="18">
        <f>'[1]2-ԸՆԴԱՄԵՆԸ ԾԱԽՍԵՐ'!$K$21/T8</f>
        <v>792.3914439504274</v>
      </c>
      <c r="P8" s="18">
        <f>'[1]2-ԸՆԴԱՄԵՆԸ ԾԱԽՍԵՐ'!$L$21/U8</f>
        <v>804.72713690430203</v>
      </c>
      <c r="Q8" s="18">
        <v>107</v>
      </c>
      <c r="R8" s="18">
        <v>130</v>
      </c>
      <c r="S8" s="18">
        <v>130</v>
      </c>
      <c r="T8" s="18">
        <v>130</v>
      </c>
      <c r="U8" s="18">
        <v>130</v>
      </c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5">
        <f>Q8*L8</f>
        <v>94249</v>
      </c>
      <c r="DI8" s="15">
        <f>R8*M8</f>
        <v>107665.3</v>
      </c>
      <c r="DJ8" s="15">
        <f>S8*N8</f>
        <v>101445.76737333328</v>
      </c>
      <c r="DK8" s="15">
        <f>T8*O8</f>
        <v>103010.88771355557</v>
      </c>
      <c r="DL8" s="15">
        <f>U8*P8</f>
        <v>104614.52779755926</v>
      </c>
      <c r="DM8" s="17"/>
    </row>
    <row r="9" spans="1:124" ht="53.25" customHeight="1" x14ac:dyDescent="0.25">
      <c r="A9" s="14" t="s">
        <v>39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>
        <f>'[1]2-ԸՆԴԱՄԵՆԸ ԾԱԽՍԵՐ'!$E$22/AA9</f>
        <v>337.88351648351647</v>
      </c>
      <c r="W9" s="18">
        <f>'[1]2-ԸՆԴԱՄԵՆԸ ԾԱԽՍԵՐ'!$F$22/AB9</f>
        <v>309.36836734693878</v>
      </c>
      <c r="X9" s="18">
        <f>'[1]2-ԸՆԴԱՄԵՆԸ ԾԱԽՍԵՐ'!$G$22/AC9</f>
        <v>388.17962843537407</v>
      </c>
      <c r="Y9" s="18">
        <f>'[1]2-ԸՆԴԱՄԵՆԸ ԾԱԽՍԵՐ'!$K$22/AD9</f>
        <v>398.13521782086167</v>
      </c>
      <c r="Z9" s="18">
        <f>'[1]2-ԸՆԴԱՄԵՆԸ ԾԱԽՍԵՐ'!$L$22/AE9</f>
        <v>406.5659447187831</v>
      </c>
      <c r="AA9" s="18">
        <v>91</v>
      </c>
      <c r="AB9" s="18">
        <v>98</v>
      </c>
      <c r="AC9" s="18">
        <v>98</v>
      </c>
      <c r="AD9" s="18">
        <v>98</v>
      </c>
      <c r="AE9" s="18">
        <v>98</v>
      </c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5">
        <f>V9*AA9</f>
        <v>30747.399999999998</v>
      </c>
      <c r="DI9" s="15">
        <f>W9*AB9</f>
        <v>30318.100000000002</v>
      </c>
      <c r="DJ9" s="15">
        <f>X9*AC9</f>
        <v>38041.603586666657</v>
      </c>
      <c r="DK9" s="15">
        <f>Y9*AD9</f>
        <v>39017.251346444442</v>
      </c>
      <c r="DL9" s="15">
        <f>Z9*AE9</f>
        <v>39843.462582440741</v>
      </c>
    </row>
    <row r="10" spans="1:124" ht="25.5" x14ac:dyDescent="0.25">
      <c r="A10" s="14" t="s">
        <v>40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>
        <f>'[1]2-ԸՆԴԱՄԵՆԸ ԾԱԽՍԵՐ'!$E$25/AK10*1000</f>
        <v>155691.92752334371</v>
      </c>
      <c r="AG10" s="18">
        <f>'[1]2-ԸՆԴԱՄԵՆԸ ԾԱԽՍԵՐ'!$F$25/AL10*1000</f>
        <v>247770.1200533571</v>
      </c>
      <c r="AH10" s="18">
        <f>'[1]2-ԸՆԴԱՄԵՆԸ ԾԱԽՍԵՐ'!$G$25/AM10*1000</f>
        <v>254719.99799999996</v>
      </c>
      <c r="AI10" s="18">
        <f>'[1]2-ԸՆԴԱՄԵՆԸ ԾԱԽՍԵՐ'!$G$25/AN10*1000</f>
        <v>254719.99799999996</v>
      </c>
      <c r="AJ10" s="18">
        <f>'[1]2-ԸՆԴԱՄԵՆԸ ԾԱԽՍԵՐ'!$G$25/AO10*1000</f>
        <v>254719.99799999996</v>
      </c>
      <c r="AK10" s="19">
        <v>44.98</v>
      </c>
      <c r="AL10" s="19">
        <v>44.98</v>
      </c>
      <c r="AM10" s="19">
        <v>44.98</v>
      </c>
      <c r="AN10" s="19">
        <v>44.98</v>
      </c>
      <c r="AO10" s="19">
        <v>44.98</v>
      </c>
      <c r="AP10" s="19">
        <f>'[1]2-ԸՆԴԱՄԵՆԸ ԾԱԽՍԵՐ'!$E$27/AU10*1000</f>
        <v>47409.6726618705</v>
      </c>
      <c r="AQ10" s="19">
        <f>'[1]2-ԸՆԴԱՄԵՆԸ ԾԱԽՍԵՐ'!$F$27/AV10*1000</f>
        <v>52878.776978417263</v>
      </c>
      <c r="AR10" s="19">
        <f>'[1]2-ԸՆԴԱՄԵՆԸ ԾԱԽՍԵՐ'!$G$27/AW10*1000</f>
        <v>56148.928500000009</v>
      </c>
      <c r="AS10" s="19">
        <f>'[1]2-ԸՆԴԱՄԵՆԸ ԾԱԽՍԵՐ'!$K$27/AX10*1000</f>
        <v>56148.928500000009</v>
      </c>
      <c r="AT10" s="19">
        <f>'[1]2-ԸՆԴԱՄԵՆԸ ԾԱԽՍԵՐ'!$L$27/AY10*1000</f>
        <v>56148.928500000009</v>
      </c>
      <c r="AU10" s="41">
        <v>139</v>
      </c>
      <c r="AV10" s="41">
        <v>139</v>
      </c>
      <c r="AW10" s="41">
        <v>139</v>
      </c>
      <c r="AX10" s="41">
        <v>139</v>
      </c>
      <c r="AY10" s="41">
        <v>139</v>
      </c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5">
        <f>(AF10*AK10+AP10*AU10)/1000</f>
        <v>13592.967399999998</v>
      </c>
      <c r="DI10" s="15">
        <f>(AG10*AL10+AQ10*AV10)/1000</f>
        <v>18494.849999999999</v>
      </c>
      <c r="DJ10" s="15">
        <f>(AH10*AM10+AR10*AW10)/1000</f>
        <v>19262.006571539998</v>
      </c>
      <c r="DK10" s="15">
        <f>(AI10*AN10+AS10*AX10)/1000</f>
        <v>19262.006571539998</v>
      </c>
      <c r="DL10" s="15">
        <f>(AJ10*AO10+AT10*AY10)/1000</f>
        <v>19262.006571539998</v>
      </c>
      <c r="DO10" s="20"/>
      <c r="DP10" s="20"/>
    </row>
    <row r="11" spans="1:124" ht="25.5" x14ac:dyDescent="0.25">
      <c r="A11" s="14" t="s">
        <v>94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>
        <v>755.1</v>
      </c>
      <c r="BZ11" s="18">
        <v>185.3</v>
      </c>
      <c r="CA11" s="18">
        <v>585.29999999999995</v>
      </c>
      <c r="CB11" s="18">
        <v>585.29999999999995</v>
      </c>
      <c r="CC11" s="18">
        <v>585.29999999999995</v>
      </c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5">
        <f>BY11</f>
        <v>755.1</v>
      </c>
      <c r="DI11" s="15">
        <f>BZ11</f>
        <v>185.3</v>
      </c>
      <c r="DJ11" s="15">
        <f>CA11</f>
        <v>585.29999999999995</v>
      </c>
      <c r="DK11" s="15">
        <f>CB11</f>
        <v>585.29999999999995</v>
      </c>
      <c r="DL11" s="15">
        <f>CC11</f>
        <v>585.29999999999995</v>
      </c>
      <c r="DO11" s="20"/>
      <c r="DP11" s="20"/>
    </row>
    <row r="12" spans="1:124" s="34" customFormat="1" ht="25.5" x14ac:dyDescent="0.25">
      <c r="A12" s="36" t="s">
        <v>47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>
        <v>0</v>
      </c>
      <c r="BA12" s="18">
        <v>828</v>
      </c>
      <c r="BB12" s="18">
        <v>0</v>
      </c>
      <c r="BC12" s="18">
        <v>0</v>
      </c>
      <c r="BD12" s="18">
        <v>0</v>
      </c>
      <c r="BE12" s="18">
        <v>0</v>
      </c>
      <c r="BF12" s="18">
        <v>128.30000000000001</v>
      </c>
      <c r="BG12" s="18">
        <v>0</v>
      </c>
      <c r="BH12" s="18">
        <v>0</v>
      </c>
      <c r="BI12" s="18">
        <v>0</v>
      </c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>
        <v>2981.2</v>
      </c>
      <c r="DI12" s="18">
        <f>BA12+BF12</f>
        <v>956.3</v>
      </c>
      <c r="DJ12" s="18">
        <f>BB12+BG12</f>
        <v>0</v>
      </c>
      <c r="DK12" s="18">
        <f>BC12+BH12</f>
        <v>0</v>
      </c>
      <c r="DL12" s="18">
        <f>BD12+BI12</f>
        <v>0</v>
      </c>
      <c r="DM12" s="38"/>
      <c r="DO12" s="39"/>
      <c r="DP12" s="20"/>
    </row>
    <row r="13" spans="1:124" ht="51" x14ac:dyDescent="0.25">
      <c r="A13" s="14" t="s">
        <v>62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>
        <f>'[1]2-ԸՆԴԱՄԵՆԸ ԾԱԽՍԵՐ'!$E$42</f>
        <v>110</v>
      </c>
      <c r="BK13" s="18">
        <f>'[1]2-ԸՆԴԱՄԵՆԸ ԾԱԽՍԵՐ'!$F$42</f>
        <v>0</v>
      </c>
      <c r="BL13" s="18">
        <f>'[1]2-ԸՆԴԱՄԵՆԸ ԾԱԽՍԵՐ'!$G$42</f>
        <v>2500</v>
      </c>
      <c r="BM13" s="18">
        <f>'[1]2-ԸՆԴԱՄԵՆԸ ԾԱԽՍԵՐ'!$L$42</f>
        <v>2500</v>
      </c>
      <c r="BN13" s="18">
        <v>2500</v>
      </c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5">
        <f>BJ13</f>
        <v>110</v>
      </c>
      <c r="DI13" s="15">
        <f>BK13</f>
        <v>0</v>
      </c>
      <c r="DJ13" s="15">
        <f>BL13</f>
        <v>2500</v>
      </c>
      <c r="DK13" s="15">
        <f>BM13</f>
        <v>2500</v>
      </c>
      <c r="DL13" s="15">
        <f>BN13</f>
        <v>2500</v>
      </c>
      <c r="DM13" s="17"/>
      <c r="DO13" s="31"/>
      <c r="DP13" s="20"/>
    </row>
    <row r="14" spans="1:124" s="34" customFormat="1" ht="25.5" x14ac:dyDescent="0.25">
      <c r="A14" s="36" t="s">
        <v>61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>
        <f>'[1]2-ԸՆԴԱՄԵՆԸ ԾԱԽՍԵՐ'!$E$43</f>
        <v>2596.5</v>
      </c>
      <c r="BP14" s="18">
        <f>1144.6+159</f>
        <v>1303.5999999999999</v>
      </c>
      <c r="BQ14" s="18">
        <f>'[1]2-ԸՆԴԱՄԵՆԸ ԾԱԽՍԵՐ'!$G$43</f>
        <v>2042.6</v>
      </c>
      <c r="BR14" s="18">
        <f>'[1]2-ԸՆԴԱՄԵՆԸ ԾԱԽՍԵՐ'!$K$43</f>
        <v>2042.6</v>
      </c>
      <c r="BS14" s="18">
        <f>'[1]2-ԸՆԴԱՄԵՆԸ ԾԱԽՍԵՐ'!$L$43</f>
        <v>2042.6</v>
      </c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>
        <f>+BO14</f>
        <v>2596.5</v>
      </c>
      <c r="DI14" s="18">
        <f>+BP14</f>
        <v>1303.5999999999999</v>
      </c>
      <c r="DJ14" s="18">
        <f>+BQ14</f>
        <v>2042.6</v>
      </c>
      <c r="DK14" s="18">
        <f>+BR14</f>
        <v>2042.6</v>
      </c>
      <c r="DL14" s="18">
        <f>+BS14</f>
        <v>2042.6</v>
      </c>
      <c r="DO14" s="40"/>
      <c r="DP14" s="20"/>
    </row>
    <row r="15" spans="1:124" s="34" customFormat="1" ht="38.25" x14ac:dyDescent="0.25">
      <c r="A15" s="36" t="s">
        <v>48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>
        <v>783.6</v>
      </c>
      <c r="BU15" s="18">
        <v>900</v>
      </c>
      <c r="BV15" s="18">
        <v>780</v>
      </c>
      <c r="BW15" s="18">
        <v>780</v>
      </c>
      <c r="BX15" s="18">
        <v>780</v>
      </c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>
        <f>BT15</f>
        <v>783.6</v>
      </c>
      <c r="DI15" s="18">
        <f>BU15</f>
        <v>900</v>
      </c>
      <c r="DJ15" s="18">
        <f>BV15</f>
        <v>780</v>
      </c>
      <c r="DK15" s="18">
        <f>BW15</f>
        <v>780</v>
      </c>
      <c r="DL15" s="18">
        <f>BX15</f>
        <v>780</v>
      </c>
      <c r="DO15" s="40"/>
      <c r="DP15" s="40"/>
      <c r="DQ15" s="40"/>
      <c r="DR15" s="40"/>
      <c r="DS15" s="40"/>
      <c r="DT15" s="20"/>
    </row>
    <row r="16" spans="1:124" ht="25.5" x14ac:dyDescent="0.25">
      <c r="A16" s="14" t="s">
        <v>76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>
        <v>0</v>
      </c>
      <c r="CE16" s="18">
        <v>0</v>
      </c>
      <c r="CF16" s="18">
        <v>30</v>
      </c>
      <c r="CG16" s="18"/>
      <c r="CH16" s="18"/>
      <c r="CI16" s="18">
        <v>0</v>
      </c>
      <c r="CJ16" s="18">
        <v>0</v>
      </c>
      <c r="CK16" s="18">
        <v>15</v>
      </c>
      <c r="CL16" s="18">
        <v>0</v>
      </c>
      <c r="CM16" s="18">
        <v>0</v>
      </c>
      <c r="CN16" s="18">
        <v>0</v>
      </c>
      <c r="CO16" s="18">
        <v>0</v>
      </c>
      <c r="CP16" s="18">
        <v>30</v>
      </c>
      <c r="CQ16" s="18">
        <v>30</v>
      </c>
      <c r="CR16" s="18">
        <v>30</v>
      </c>
      <c r="CS16" s="18">
        <v>0</v>
      </c>
      <c r="CT16" s="18">
        <v>0</v>
      </c>
      <c r="CU16" s="18">
        <v>6</v>
      </c>
      <c r="CV16" s="18">
        <v>6</v>
      </c>
      <c r="CW16" s="18">
        <v>6</v>
      </c>
      <c r="CX16" s="18">
        <v>0</v>
      </c>
      <c r="CY16" s="18">
        <v>5000</v>
      </c>
      <c r="CZ16" s="18">
        <v>4370</v>
      </c>
      <c r="DA16" s="18">
        <f>5000-180</f>
        <v>4820</v>
      </c>
      <c r="DB16" s="18">
        <f>5000-180</f>
        <v>4820</v>
      </c>
      <c r="DC16" s="18"/>
      <c r="DD16" s="18"/>
      <c r="DE16" s="18"/>
      <c r="DF16" s="18"/>
      <c r="DG16" s="18"/>
      <c r="DH16" s="15">
        <f>CD16*CI16+CN16*CS16</f>
        <v>0</v>
      </c>
      <c r="DI16" s="15">
        <f>CE16*CJ16+CO16*CT16+CY16</f>
        <v>5000</v>
      </c>
      <c r="DJ16" s="15">
        <f>CF16*CK16+CP16*CU16+CZ16</f>
        <v>5000</v>
      </c>
      <c r="DK16" s="15">
        <f>CG16*CL16+CQ16*CV16+DA16</f>
        <v>5000</v>
      </c>
      <c r="DL16" s="15">
        <f>CH16*CM16+CR16*CW16+DB16</f>
        <v>5000</v>
      </c>
      <c r="DO16" s="31"/>
    </row>
    <row r="17" spans="1:119" ht="27.75" customHeight="1" x14ac:dyDescent="0.25">
      <c r="A17" s="14" t="s">
        <v>91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>
        <f>'[1]2-ԸՆԴԱՄԵՆԸ ԾԱԽՍԵՐ'!$E$80</f>
        <v>6390.7</v>
      </c>
      <c r="DD17" s="18">
        <f>'[1]2-ԸՆԴԱՄԵՆԸ ԾԱԽՍԵՐ'!$F$80</f>
        <v>16265.2</v>
      </c>
      <c r="DE17" s="18">
        <f>'[1]2-ԸՆԴԱՄԵՆԸ ԾԱԽՍԵՐ'!$G$80</f>
        <v>19818.2</v>
      </c>
      <c r="DF17" s="18">
        <f>'[1]2-ԸՆԴԱՄԵՆԸ ԾԱԽՍԵՐ'!$K$80</f>
        <v>3891.5</v>
      </c>
      <c r="DG17" s="18">
        <f>'[1]2-ԸՆԴԱՄԵՆԸ ԾԱԽՍԵՐ'!$L$80</f>
        <v>3891.5</v>
      </c>
      <c r="DH17" s="15">
        <f>DC17</f>
        <v>6390.7</v>
      </c>
      <c r="DI17" s="15">
        <f>DD17</f>
        <v>16265.2</v>
      </c>
      <c r="DJ17" s="15">
        <f t="shared" ref="DJ17:DL17" si="0">DE17</f>
        <v>19818.2</v>
      </c>
      <c r="DK17" s="15">
        <f t="shared" si="0"/>
        <v>3891.5</v>
      </c>
      <c r="DL17" s="15">
        <f t="shared" si="0"/>
        <v>3891.5</v>
      </c>
    </row>
    <row r="18" spans="1:119" ht="39" x14ac:dyDescent="0.25">
      <c r="A18" s="13" t="s">
        <v>12</v>
      </c>
      <c r="B18" s="37" t="s">
        <v>11</v>
      </c>
      <c r="C18" s="37" t="s">
        <v>11</v>
      </c>
      <c r="D18" s="37" t="s">
        <v>11</v>
      </c>
      <c r="E18" s="37" t="s">
        <v>11</v>
      </c>
      <c r="F18" s="37" t="s">
        <v>11</v>
      </c>
      <c r="G18" s="37" t="s">
        <v>11</v>
      </c>
      <c r="H18" s="37" t="s">
        <v>11</v>
      </c>
      <c r="I18" s="37" t="s">
        <v>11</v>
      </c>
      <c r="J18" s="37" t="s">
        <v>11</v>
      </c>
      <c r="K18" s="37" t="s">
        <v>11</v>
      </c>
      <c r="L18" s="37" t="s">
        <v>11</v>
      </c>
      <c r="M18" s="37" t="s">
        <v>11</v>
      </c>
      <c r="N18" s="43" t="s">
        <v>11</v>
      </c>
      <c r="O18" s="43" t="s">
        <v>11</v>
      </c>
      <c r="P18" s="43" t="s">
        <v>11</v>
      </c>
      <c r="Q18" s="43" t="s">
        <v>11</v>
      </c>
      <c r="R18" s="43" t="s">
        <v>11</v>
      </c>
      <c r="S18" s="43" t="s">
        <v>11</v>
      </c>
      <c r="T18" s="43" t="s">
        <v>11</v>
      </c>
      <c r="U18" s="43" t="s">
        <v>11</v>
      </c>
      <c r="V18" s="43" t="s">
        <v>11</v>
      </c>
      <c r="W18" s="43" t="s">
        <v>11</v>
      </c>
      <c r="X18" s="43" t="s">
        <v>11</v>
      </c>
      <c r="Y18" s="43" t="s">
        <v>11</v>
      </c>
      <c r="Z18" s="43" t="s">
        <v>11</v>
      </c>
      <c r="AA18" s="43" t="s">
        <v>11</v>
      </c>
      <c r="AB18" s="43" t="s">
        <v>11</v>
      </c>
      <c r="AC18" s="43" t="s">
        <v>11</v>
      </c>
      <c r="AD18" s="43" t="s">
        <v>11</v>
      </c>
      <c r="AE18" s="43" t="s">
        <v>11</v>
      </c>
      <c r="AF18" s="43" t="s">
        <v>11</v>
      </c>
      <c r="AG18" s="43" t="s">
        <v>11</v>
      </c>
      <c r="AH18" s="43" t="s">
        <v>11</v>
      </c>
      <c r="AI18" s="43" t="s">
        <v>11</v>
      </c>
      <c r="AJ18" s="43" t="s">
        <v>11</v>
      </c>
      <c r="AK18" s="43" t="s">
        <v>11</v>
      </c>
      <c r="AL18" s="43" t="s">
        <v>11</v>
      </c>
      <c r="AM18" s="43" t="s">
        <v>11</v>
      </c>
      <c r="AN18" s="43" t="s">
        <v>11</v>
      </c>
      <c r="AO18" s="43" t="s">
        <v>11</v>
      </c>
      <c r="AP18" s="43" t="s">
        <v>11</v>
      </c>
      <c r="AQ18" s="43" t="s">
        <v>11</v>
      </c>
      <c r="AR18" s="43" t="s">
        <v>11</v>
      </c>
      <c r="AS18" s="43" t="s">
        <v>11</v>
      </c>
      <c r="AT18" s="43" t="s">
        <v>11</v>
      </c>
      <c r="AU18" s="43" t="s">
        <v>11</v>
      </c>
      <c r="AV18" s="43" t="s">
        <v>11</v>
      </c>
      <c r="AW18" s="43" t="s">
        <v>11</v>
      </c>
      <c r="AX18" s="43" t="s">
        <v>11</v>
      </c>
      <c r="AY18" s="43" t="s">
        <v>11</v>
      </c>
      <c r="AZ18" s="43" t="s">
        <v>11</v>
      </c>
      <c r="BA18" s="43" t="s">
        <v>11</v>
      </c>
      <c r="BB18" s="43" t="s">
        <v>11</v>
      </c>
      <c r="BC18" s="43" t="s">
        <v>11</v>
      </c>
      <c r="BD18" s="43" t="s">
        <v>11</v>
      </c>
      <c r="BE18" s="43" t="s">
        <v>11</v>
      </c>
      <c r="BF18" s="43" t="s">
        <v>11</v>
      </c>
      <c r="BG18" s="43" t="s">
        <v>11</v>
      </c>
      <c r="BH18" s="43" t="s">
        <v>11</v>
      </c>
      <c r="BI18" s="43" t="s">
        <v>11</v>
      </c>
      <c r="BJ18" s="43" t="s">
        <v>11</v>
      </c>
      <c r="BK18" s="43" t="s">
        <v>11</v>
      </c>
      <c r="BL18" s="43" t="s">
        <v>11</v>
      </c>
      <c r="BM18" s="43" t="s">
        <v>11</v>
      </c>
      <c r="BN18" s="43" t="s">
        <v>11</v>
      </c>
      <c r="BO18" s="43" t="s">
        <v>11</v>
      </c>
      <c r="BP18" s="43" t="s">
        <v>11</v>
      </c>
      <c r="BQ18" s="43" t="s">
        <v>11</v>
      </c>
      <c r="BR18" s="43" t="s">
        <v>11</v>
      </c>
      <c r="BS18" s="43" t="s">
        <v>11</v>
      </c>
      <c r="BT18" s="43" t="s">
        <v>11</v>
      </c>
      <c r="BU18" s="43" t="s">
        <v>11</v>
      </c>
      <c r="BV18" s="43" t="s">
        <v>11</v>
      </c>
      <c r="BW18" s="43" t="s">
        <v>11</v>
      </c>
      <c r="BX18" s="43" t="s">
        <v>11</v>
      </c>
      <c r="BY18" s="43" t="s">
        <v>11</v>
      </c>
      <c r="BZ18" s="43" t="s">
        <v>11</v>
      </c>
      <c r="CA18" s="43" t="s">
        <v>11</v>
      </c>
      <c r="CB18" s="43" t="s">
        <v>11</v>
      </c>
      <c r="CC18" s="43" t="s">
        <v>11</v>
      </c>
      <c r="CD18" s="43" t="s">
        <v>11</v>
      </c>
      <c r="CE18" s="43" t="s">
        <v>11</v>
      </c>
      <c r="CF18" s="43" t="s">
        <v>11</v>
      </c>
      <c r="CG18" s="43" t="s">
        <v>11</v>
      </c>
      <c r="CH18" s="43" t="s">
        <v>11</v>
      </c>
      <c r="CI18" s="43" t="s">
        <v>11</v>
      </c>
      <c r="CJ18" s="43" t="s">
        <v>11</v>
      </c>
      <c r="CK18" s="43" t="s">
        <v>11</v>
      </c>
      <c r="CL18" s="43" t="s">
        <v>11</v>
      </c>
      <c r="CM18" s="43" t="s">
        <v>11</v>
      </c>
      <c r="CN18" s="43" t="s">
        <v>11</v>
      </c>
      <c r="CO18" s="43" t="s">
        <v>11</v>
      </c>
      <c r="CP18" s="43" t="s">
        <v>11</v>
      </c>
      <c r="CQ18" s="43" t="s">
        <v>11</v>
      </c>
      <c r="CR18" s="43" t="s">
        <v>11</v>
      </c>
      <c r="CS18" s="43" t="s">
        <v>11</v>
      </c>
      <c r="CT18" s="43" t="s">
        <v>11</v>
      </c>
      <c r="CU18" s="43" t="s">
        <v>11</v>
      </c>
      <c r="CV18" s="43" t="s">
        <v>11</v>
      </c>
      <c r="CW18" s="43" t="s">
        <v>11</v>
      </c>
      <c r="CX18" s="46" t="s">
        <v>11</v>
      </c>
      <c r="CY18" s="46" t="s">
        <v>11</v>
      </c>
      <c r="CZ18" s="46" t="s">
        <v>11</v>
      </c>
      <c r="DA18" s="46" t="s">
        <v>11</v>
      </c>
      <c r="DB18" s="46" t="s">
        <v>11</v>
      </c>
      <c r="DC18" s="43" t="s">
        <v>11</v>
      </c>
      <c r="DD18" s="43" t="s">
        <v>11</v>
      </c>
      <c r="DE18" s="43" t="s">
        <v>11</v>
      </c>
      <c r="DF18" s="43" t="s">
        <v>11</v>
      </c>
      <c r="DG18" s="43" t="s">
        <v>11</v>
      </c>
      <c r="DH18" s="16">
        <f>275+325.8+2802.4+2023.5+571.6+232+78+9947.6+1897.6+341.3+3475.1+1426.6+101.1+517.2+4825.9+4552.3</f>
        <v>33393</v>
      </c>
      <c r="DI18" s="16">
        <f>600+600+275+240+3000+1712+960+390+7.9+360+1152+540+723.6+1290+6000+13200+500+351+987.5+3901-935+3991+450.2+1336.1+39304+935+1292.6+7984.8</f>
        <v>91148.7</v>
      </c>
      <c r="DJ18" s="35">
        <f>600+600+275+240+3000+1712+960+390+7.9+360+1152+540+723.6+1290+6000+13200+500+351+987.5+3901-935+3991+450.2+1336.1+39304+768+935+1292.6+7984.8</f>
        <v>91916.7</v>
      </c>
      <c r="DK18" s="35">
        <f>600+600+275+240+3000+1712+960+390+7.9+360+1152+540+723.6+1290+6000+13200+500+351+987.5+3901-935+3991+450.2+1336.1+39304+768+935+1292.6+7984.8</f>
        <v>91916.7</v>
      </c>
      <c r="DL18" s="35">
        <f>600+600+275+240+3000+1712+960+390+7.9+360+1152+540+723.6+1290+6000+13200+500+351+987.5+3901-935+3991+450.2+1336.1+39304+768+935+1292.6+7984.8</f>
        <v>91916.7</v>
      </c>
    </row>
    <row r="19" spans="1:119" ht="26.25" x14ac:dyDescent="0.25">
      <c r="A19" s="13" t="s">
        <v>13</v>
      </c>
      <c r="B19" s="37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7" t="s">
        <v>11</v>
      </c>
      <c r="I19" s="37" t="s">
        <v>11</v>
      </c>
      <c r="J19" s="37" t="s">
        <v>11</v>
      </c>
      <c r="K19" s="37" t="s">
        <v>11</v>
      </c>
      <c r="L19" s="37" t="s">
        <v>11</v>
      </c>
      <c r="M19" s="37" t="s">
        <v>11</v>
      </c>
      <c r="N19" s="43" t="s">
        <v>11</v>
      </c>
      <c r="O19" s="43" t="s">
        <v>11</v>
      </c>
      <c r="P19" s="43" t="s">
        <v>11</v>
      </c>
      <c r="Q19" s="43" t="s">
        <v>11</v>
      </c>
      <c r="R19" s="43" t="s">
        <v>11</v>
      </c>
      <c r="S19" s="43" t="s">
        <v>11</v>
      </c>
      <c r="T19" s="43" t="s">
        <v>11</v>
      </c>
      <c r="U19" s="43" t="s">
        <v>11</v>
      </c>
      <c r="V19" s="43" t="s">
        <v>11</v>
      </c>
      <c r="W19" s="43" t="s">
        <v>11</v>
      </c>
      <c r="X19" s="43" t="s">
        <v>11</v>
      </c>
      <c r="Y19" s="43" t="s">
        <v>11</v>
      </c>
      <c r="Z19" s="43" t="s">
        <v>11</v>
      </c>
      <c r="AA19" s="43" t="s">
        <v>11</v>
      </c>
      <c r="AB19" s="43" t="s">
        <v>11</v>
      </c>
      <c r="AC19" s="43" t="s">
        <v>11</v>
      </c>
      <c r="AD19" s="43" t="s">
        <v>11</v>
      </c>
      <c r="AE19" s="43" t="s">
        <v>11</v>
      </c>
      <c r="AF19" s="43" t="s">
        <v>11</v>
      </c>
      <c r="AG19" s="43" t="s">
        <v>11</v>
      </c>
      <c r="AH19" s="43" t="s">
        <v>11</v>
      </c>
      <c r="AI19" s="43" t="s">
        <v>11</v>
      </c>
      <c r="AJ19" s="43" t="s">
        <v>11</v>
      </c>
      <c r="AK19" s="43" t="s">
        <v>11</v>
      </c>
      <c r="AL19" s="43" t="s">
        <v>11</v>
      </c>
      <c r="AM19" s="43" t="s">
        <v>11</v>
      </c>
      <c r="AN19" s="43" t="s">
        <v>11</v>
      </c>
      <c r="AO19" s="43" t="s">
        <v>11</v>
      </c>
      <c r="AP19" s="43" t="s">
        <v>11</v>
      </c>
      <c r="AQ19" s="43" t="s">
        <v>11</v>
      </c>
      <c r="AR19" s="43" t="s">
        <v>11</v>
      </c>
      <c r="AS19" s="43" t="s">
        <v>11</v>
      </c>
      <c r="AT19" s="43" t="s">
        <v>11</v>
      </c>
      <c r="AU19" s="43" t="s">
        <v>11</v>
      </c>
      <c r="AV19" s="43" t="s">
        <v>11</v>
      </c>
      <c r="AW19" s="43" t="s">
        <v>11</v>
      </c>
      <c r="AX19" s="43" t="s">
        <v>11</v>
      </c>
      <c r="AY19" s="43" t="s">
        <v>11</v>
      </c>
      <c r="AZ19" s="43" t="s">
        <v>11</v>
      </c>
      <c r="BA19" s="43" t="s">
        <v>11</v>
      </c>
      <c r="BB19" s="43" t="s">
        <v>11</v>
      </c>
      <c r="BC19" s="43" t="s">
        <v>11</v>
      </c>
      <c r="BD19" s="43" t="s">
        <v>11</v>
      </c>
      <c r="BE19" s="43" t="s">
        <v>11</v>
      </c>
      <c r="BF19" s="43" t="s">
        <v>11</v>
      </c>
      <c r="BG19" s="43" t="s">
        <v>11</v>
      </c>
      <c r="BH19" s="43" t="s">
        <v>11</v>
      </c>
      <c r="BI19" s="43" t="s">
        <v>11</v>
      </c>
      <c r="BJ19" s="43" t="s">
        <v>11</v>
      </c>
      <c r="BK19" s="43" t="s">
        <v>11</v>
      </c>
      <c r="BL19" s="43" t="s">
        <v>11</v>
      </c>
      <c r="BM19" s="43" t="s">
        <v>11</v>
      </c>
      <c r="BN19" s="43" t="s">
        <v>11</v>
      </c>
      <c r="BO19" s="43" t="s">
        <v>11</v>
      </c>
      <c r="BP19" s="43" t="s">
        <v>11</v>
      </c>
      <c r="BQ19" s="43" t="s">
        <v>11</v>
      </c>
      <c r="BR19" s="43" t="s">
        <v>11</v>
      </c>
      <c r="BS19" s="43" t="s">
        <v>11</v>
      </c>
      <c r="BT19" s="43" t="s">
        <v>11</v>
      </c>
      <c r="BU19" s="43" t="s">
        <v>11</v>
      </c>
      <c r="BV19" s="43" t="s">
        <v>11</v>
      </c>
      <c r="BW19" s="43" t="s">
        <v>11</v>
      </c>
      <c r="BX19" s="43" t="s">
        <v>11</v>
      </c>
      <c r="BY19" s="43" t="s">
        <v>11</v>
      </c>
      <c r="BZ19" s="43" t="s">
        <v>11</v>
      </c>
      <c r="CA19" s="43" t="s">
        <v>11</v>
      </c>
      <c r="CB19" s="43" t="s">
        <v>11</v>
      </c>
      <c r="CC19" s="43" t="s">
        <v>11</v>
      </c>
      <c r="CD19" s="43" t="s">
        <v>11</v>
      </c>
      <c r="CE19" s="43" t="s">
        <v>11</v>
      </c>
      <c r="CF19" s="43" t="s">
        <v>11</v>
      </c>
      <c r="CG19" s="43" t="s">
        <v>11</v>
      </c>
      <c r="CH19" s="43" t="s">
        <v>11</v>
      </c>
      <c r="CI19" s="43" t="s">
        <v>11</v>
      </c>
      <c r="CJ19" s="43" t="s">
        <v>11</v>
      </c>
      <c r="CK19" s="43" t="s">
        <v>11</v>
      </c>
      <c r="CL19" s="43" t="s">
        <v>11</v>
      </c>
      <c r="CM19" s="43" t="s">
        <v>11</v>
      </c>
      <c r="CN19" s="43" t="s">
        <v>11</v>
      </c>
      <c r="CO19" s="43" t="s">
        <v>11</v>
      </c>
      <c r="CP19" s="43" t="s">
        <v>11</v>
      </c>
      <c r="CQ19" s="43" t="s">
        <v>11</v>
      </c>
      <c r="CR19" s="43" t="s">
        <v>11</v>
      </c>
      <c r="CS19" s="43" t="s">
        <v>11</v>
      </c>
      <c r="CT19" s="43" t="s">
        <v>11</v>
      </c>
      <c r="CU19" s="43" t="s">
        <v>11</v>
      </c>
      <c r="CV19" s="43" t="s">
        <v>11</v>
      </c>
      <c r="CW19" s="43" t="s">
        <v>11</v>
      </c>
      <c r="CX19" s="46" t="s">
        <v>11</v>
      </c>
      <c r="CY19" s="46" t="s">
        <v>11</v>
      </c>
      <c r="CZ19" s="46" t="s">
        <v>11</v>
      </c>
      <c r="DA19" s="46" t="s">
        <v>11</v>
      </c>
      <c r="DB19" s="46" t="s">
        <v>11</v>
      </c>
      <c r="DC19" s="43" t="s">
        <v>11</v>
      </c>
      <c r="DD19" s="43" t="s">
        <v>11</v>
      </c>
      <c r="DE19" s="43" t="s">
        <v>11</v>
      </c>
      <c r="DF19" s="43" t="s">
        <v>11</v>
      </c>
      <c r="DG19" s="43" t="s">
        <v>11</v>
      </c>
      <c r="DH19" s="16">
        <f>DH18+DH5-0.1</f>
        <v>582560.10739999986</v>
      </c>
      <c r="DI19" s="16">
        <f>DI18+DI5-0.1</f>
        <v>755178.95</v>
      </c>
      <c r="DJ19" s="16">
        <f>DJ18+DJ5-0.1</f>
        <v>773824.59647265088</v>
      </c>
      <c r="DK19" s="16">
        <f>DK18+DK5</f>
        <v>769526.2421475586</v>
      </c>
      <c r="DL19" s="16">
        <f>DL18+DL5</f>
        <v>780602.34015922353</v>
      </c>
      <c r="DM19" s="17"/>
      <c r="DO19" s="20"/>
    </row>
    <row r="20" spans="1:119" ht="48.75" customHeight="1" x14ac:dyDescent="0.25">
      <c r="DH20" s="20"/>
      <c r="DK20" s="31"/>
      <c r="DL20" s="31"/>
      <c r="DO20" s="20"/>
    </row>
    <row r="21" spans="1:119" x14ac:dyDescent="0.25">
      <c r="DH21" s="20"/>
      <c r="DI21" s="20"/>
      <c r="DJ21" s="20"/>
      <c r="DK21" s="20"/>
      <c r="DL21" s="20"/>
    </row>
    <row r="22" spans="1:119" x14ac:dyDescent="0.25">
      <c r="DH22" s="20"/>
      <c r="DI22" s="20"/>
      <c r="DJ22" s="20"/>
      <c r="DK22" s="20"/>
      <c r="DL22" s="20"/>
    </row>
    <row r="23" spans="1:119" x14ac:dyDescent="0.25">
      <c r="DH23" s="20"/>
      <c r="DI23" s="20"/>
      <c r="DJ23" s="20"/>
      <c r="DK23" s="20"/>
      <c r="DL23" s="20"/>
    </row>
    <row r="24" spans="1:119" x14ac:dyDescent="0.25">
      <c r="DH24" s="20"/>
      <c r="DI24" s="20"/>
      <c r="DJ24" s="20"/>
      <c r="DK24" s="20"/>
      <c r="DL24" s="20"/>
    </row>
    <row r="25" spans="1:119" x14ac:dyDescent="0.25">
      <c r="DH25" s="20"/>
    </row>
    <row r="26" spans="1:119" x14ac:dyDescent="0.25">
      <c r="DH26" s="20"/>
    </row>
  </sheetData>
  <mergeCells count="139">
    <mergeCell ref="AO5:AO6"/>
    <mergeCell ref="AG5:AG6"/>
    <mergeCell ref="BY2:CC3"/>
    <mergeCell ref="BY5:BY6"/>
    <mergeCell ref="AP2:AT3"/>
    <mergeCell ref="AU2:AY3"/>
    <mergeCell ref="AP5:AP6"/>
    <mergeCell ref="AQ5:AQ6"/>
    <mergeCell ref="AR5:AR6"/>
    <mergeCell ref="AS5:AS6"/>
    <mergeCell ref="AT5:AT6"/>
    <mergeCell ref="AU5:AU6"/>
    <mergeCell ref="Q2:U3"/>
    <mergeCell ref="Q5:Q6"/>
    <mergeCell ref="R5:R6"/>
    <mergeCell ref="S5:S6"/>
    <mergeCell ref="T5:T6"/>
    <mergeCell ref="U5:U6"/>
    <mergeCell ref="AA5:AA6"/>
    <mergeCell ref="AB5:AB6"/>
    <mergeCell ref="AC5:AC6"/>
    <mergeCell ref="AA2:AE3"/>
    <mergeCell ref="AF2:AJ3"/>
    <mergeCell ref="Y5:Y6"/>
    <mergeCell ref="Z5:Z6"/>
    <mergeCell ref="AF5:AF6"/>
    <mergeCell ref="BG5:BG6"/>
    <mergeCell ref="BH5:BH6"/>
    <mergeCell ref="BI5:BI6"/>
    <mergeCell ref="AZ2:BD3"/>
    <mergeCell ref="AZ5:AZ6"/>
    <mergeCell ref="BA5:BA6"/>
    <mergeCell ref="AH5:AH6"/>
    <mergeCell ref="AI5:AI6"/>
    <mergeCell ref="AJ5:AJ6"/>
    <mergeCell ref="AD5:AD6"/>
    <mergeCell ref="AE5:AE6"/>
    <mergeCell ref="AK2:AO3"/>
    <mergeCell ref="AK5:AK6"/>
    <mergeCell ref="AL5:AL6"/>
    <mergeCell ref="AM5:AM6"/>
    <mergeCell ref="AN5:AN6"/>
    <mergeCell ref="AV5:AV6"/>
    <mergeCell ref="AW5:AW6"/>
    <mergeCell ref="AX5:AX6"/>
    <mergeCell ref="AY5:AY6"/>
    <mergeCell ref="DH2:DL3"/>
    <mergeCell ref="DH5:DH6"/>
    <mergeCell ref="DI5:DI6"/>
    <mergeCell ref="DJ5:DJ6"/>
    <mergeCell ref="DK5:DK6"/>
    <mergeCell ref="DL5:DL6"/>
    <mergeCell ref="BB5:BB6"/>
    <mergeCell ref="BC5:BC6"/>
    <mergeCell ref="BD5:BD6"/>
    <mergeCell ref="BE2:BI3"/>
    <mergeCell ref="BE5:BE6"/>
    <mergeCell ref="BF5:BF6"/>
    <mergeCell ref="BW5:BW6"/>
    <mergeCell ref="BX5:BX6"/>
    <mergeCell ref="BZ5:BZ6"/>
    <mergeCell ref="CA5:CA6"/>
    <mergeCell ref="CB5:CB6"/>
    <mergeCell ref="A2:A4"/>
    <mergeCell ref="B2:F3"/>
    <mergeCell ref="V5:V6"/>
    <mergeCell ref="W5:W6"/>
    <mergeCell ref="X5:X6"/>
    <mergeCell ref="B5:B6"/>
    <mergeCell ref="C5:C6"/>
    <mergeCell ref="D5:D6"/>
    <mergeCell ref="E5:E6"/>
    <mergeCell ref="F5:F6"/>
    <mergeCell ref="V2:Z3"/>
    <mergeCell ref="G2:K3"/>
    <mergeCell ref="G5:G6"/>
    <mergeCell ref="H5:H6"/>
    <mergeCell ref="I5:I6"/>
    <mergeCell ref="J5:J6"/>
    <mergeCell ref="K5:K6"/>
    <mergeCell ref="L2:P3"/>
    <mergeCell ref="L5:L6"/>
    <mergeCell ref="CP5:CP6"/>
    <mergeCell ref="CQ5:CQ6"/>
    <mergeCell ref="CR5:CR6"/>
    <mergeCell ref="CS5:CS6"/>
    <mergeCell ref="CT5:CT6"/>
    <mergeCell ref="CU5:CU6"/>
    <mergeCell ref="CV5:CV6"/>
    <mergeCell ref="CW5:CW6"/>
    <mergeCell ref="BJ2:BN3"/>
    <mergeCell ref="BJ5:BJ6"/>
    <mergeCell ref="BK5:BK6"/>
    <mergeCell ref="BL5:BL6"/>
    <mergeCell ref="BM5:BM6"/>
    <mergeCell ref="BN5:BN6"/>
    <mergeCell ref="BO2:BS3"/>
    <mergeCell ref="BO5:BO6"/>
    <mergeCell ref="BP5:BP6"/>
    <mergeCell ref="BQ5:BQ6"/>
    <mergeCell ref="BR5:BR6"/>
    <mergeCell ref="BS5:BS6"/>
    <mergeCell ref="CC5:CC6"/>
    <mergeCell ref="BT5:BT6"/>
    <mergeCell ref="BU5:BU6"/>
    <mergeCell ref="BV5:BV6"/>
    <mergeCell ref="BT2:BX3"/>
    <mergeCell ref="M5:M6"/>
    <mergeCell ref="N5:N6"/>
    <mergeCell ref="O5:O6"/>
    <mergeCell ref="P5:P6"/>
    <mergeCell ref="CD2:CH3"/>
    <mergeCell ref="CI2:CM3"/>
    <mergeCell ref="CN2:CR3"/>
    <mergeCell ref="CX2:DB3"/>
    <mergeCell ref="CX5:CX6"/>
    <mergeCell ref="CY5:CY6"/>
    <mergeCell ref="CS2:CW3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Z5:CZ6"/>
    <mergeCell ref="DA5:DA6"/>
    <mergeCell ref="DB5:DB6"/>
    <mergeCell ref="DC2:DG3"/>
    <mergeCell ref="DC5:DC6"/>
    <mergeCell ref="DD5:DD6"/>
    <mergeCell ref="DE5:DE6"/>
    <mergeCell ref="DF5:DF6"/>
    <mergeCell ref="DG5:D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18" sqref="I18"/>
    </sheetView>
  </sheetViews>
  <sheetFormatPr defaultRowHeight="15" x14ac:dyDescent="0.25"/>
  <cols>
    <col min="1" max="1" width="20.140625" customWidth="1"/>
  </cols>
  <sheetData>
    <row r="1" spans="1:10" x14ac:dyDescent="0.25">
      <c r="A1" s="82" t="s">
        <v>14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2"/>
    </row>
    <row r="3" spans="1:10" x14ac:dyDescent="0.25">
      <c r="A3" s="83" t="s">
        <v>15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6"/>
      <c r="B4" s="7"/>
      <c r="C4" s="79" t="s">
        <v>16</v>
      </c>
      <c r="D4" s="79"/>
      <c r="E4" s="79"/>
      <c r="F4" s="79"/>
      <c r="G4" s="79"/>
      <c r="H4" s="79"/>
      <c r="I4" s="79"/>
      <c r="J4" s="79"/>
    </row>
    <row r="5" spans="1:10" x14ac:dyDescent="0.25">
      <c r="A5" s="6"/>
      <c r="B5" s="6"/>
      <c r="C5" s="4"/>
      <c r="D5" s="5"/>
      <c r="E5" s="5"/>
      <c r="F5" s="5"/>
      <c r="G5" s="5"/>
      <c r="H5" s="5"/>
      <c r="I5" s="5"/>
      <c r="J5" s="5"/>
    </row>
    <row r="6" spans="1:10" x14ac:dyDescent="0.25">
      <c r="A6" s="6"/>
      <c r="B6" s="7"/>
      <c r="C6" s="79" t="s">
        <v>17</v>
      </c>
      <c r="D6" s="79"/>
      <c r="E6" s="79"/>
      <c r="F6" s="79"/>
      <c r="G6" s="79"/>
      <c r="H6" s="79"/>
      <c r="I6" s="79"/>
      <c r="J6" s="79"/>
    </row>
    <row r="7" spans="1:10" x14ac:dyDescent="0.25">
      <c r="A7" s="6"/>
      <c r="B7" s="6"/>
      <c r="C7" s="4"/>
      <c r="D7" s="5"/>
      <c r="E7" s="5"/>
      <c r="F7" s="5"/>
      <c r="G7" s="5"/>
      <c r="H7" s="5"/>
      <c r="I7" s="5"/>
      <c r="J7" s="5"/>
    </row>
    <row r="8" spans="1:10" x14ac:dyDescent="0.25">
      <c r="A8" s="6"/>
      <c r="B8" s="7"/>
      <c r="C8" s="79" t="s">
        <v>18</v>
      </c>
      <c r="D8" s="79"/>
      <c r="E8" s="79"/>
      <c r="F8" s="79"/>
      <c r="G8" s="79"/>
      <c r="H8" s="79"/>
      <c r="I8" s="79"/>
      <c r="J8" s="79"/>
    </row>
    <row r="9" spans="1:10" x14ac:dyDescent="0.25">
      <c r="A9" s="6"/>
      <c r="B9" s="6"/>
      <c r="C9" s="4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7"/>
      <c r="C10" s="79" t="s">
        <v>19</v>
      </c>
      <c r="D10" s="79"/>
      <c r="E10" s="79"/>
      <c r="F10" s="79"/>
      <c r="G10" s="79"/>
      <c r="H10" s="79"/>
      <c r="I10" s="79"/>
      <c r="J10" s="79"/>
    </row>
    <row r="11" spans="1:10" x14ac:dyDescent="0.25">
      <c r="A11" s="3"/>
    </row>
    <row r="12" spans="1:10" x14ac:dyDescent="0.25">
      <c r="A12" s="3" t="s">
        <v>20</v>
      </c>
    </row>
    <row r="13" spans="1:10" ht="62.25" customHeight="1" x14ac:dyDescent="0.25">
      <c r="A13" s="80"/>
      <c r="B13" s="80"/>
      <c r="C13" s="80"/>
      <c r="D13" s="80"/>
      <c r="E13" s="80"/>
      <c r="F13" s="80"/>
      <c r="G13" s="80"/>
      <c r="H13" s="80"/>
      <c r="I13" s="80"/>
      <c r="J13" s="80"/>
    </row>
    <row r="14" spans="1:10" x14ac:dyDescent="0.25">
      <c r="A14" s="3"/>
    </row>
    <row r="15" spans="1:10" x14ac:dyDescent="0.25">
      <c r="A15" s="3" t="s">
        <v>21</v>
      </c>
    </row>
    <row r="16" spans="1:10" ht="63.75" customHeight="1" x14ac:dyDescent="0.25">
      <c r="A16" s="81" t="s">
        <v>22</v>
      </c>
      <c r="B16" s="81" t="s">
        <v>23</v>
      </c>
      <c r="C16" s="81"/>
      <c r="D16" s="81"/>
      <c r="E16" s="81" t="s">
        <v>24</v>
      </c>
      <c r="F16" s="81"/>
      <c r="G16" s="81"/>
      <c r="H16" s="81" t="s">
        <v>25</v>
      </c>
      <c r="I16" s="81"/>
      <c r="J16" s="81"/>
    </row>
    <row r="17" spans="1:10" x14ac:dyDescent="0.25">
      <c r="A17" s="81"/>
      <c r="B17" s="8" t="s">
        <v>26</v>
      </c>
      <c r="C17" s="8" t="s">
        <v>27</v>
      </c>
      <c r="D17" s="8" t="s">
        <v>28</v>
      </c>
      <c r="E17" s="8" t="s">
        <v>26</v>
      </c>
      <c r="F17" s="8" t="s">
        <v>27</v>
      </c>
      <c r="G17" s="8" t="s">
        <v>28</v>
      </c>
      <c r="H17" s="8" t="s">
        <v>26</v>
      </c>
      <c r="I17" s="8" t="s">
        <v>27</v>
      </c>
      <c r="J17" s="8" t="s">
        <v>28</v>
      </c>
    </row>
    <row r="18" spans="1:10" ht="67.5" x14ac:dyDescent="0.25">
      <c r="A18" s="9" t="s">
        <v>29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67.5" x14ac:dyDescent="0.25">
      <c r="A19" s="9" t="s">
        <v>29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5.75" x14ac:dyDescent="0.25">
      <c r="A20" s="11" t="s">
        <v>7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.75" x14ac:dyDescent="0.25">
      <c r="A21" s="12" t="s">
        <v>30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.75" x14ac:dyDescent="0.25">
      <c r="A22" s="1"/>
    </row>
  </sheetData>
  <mergeCells count="11">
    <mergeCell ref="A1:J1"/>
    <mergeCell ref="A3:J3"/>
    <mergeCell ref="C4:J4"/>
    <mergeCell ref="C6:J6"/>
    <mergeCell ref="C8:J8"/>
    <mergeCell ref="C10:J10"/>
    <mergeCell ref="A13:J13"/>
    <mergeCell ref="A16:A17"/>
    <mergeCell ref="B16:D16"/>
    <mergeCell ref="E16:G16"/>
    <mergeCell ref="H16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axyusak 1</vt:lpstr>
      <vt:lpstr>axyusak 2</vt:lpstr>
      <vt:lpstr>axyusak 3</vt:lpstr>
      <vt:lpstr>'axyusak 1'!_Toc501014753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2021-02-26T11:08:57Z</dcterms:modified>
</cp:coreProperties>
</file>