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հավելված 4" sheetId="1" r:id="rId1"/>
    <sheet name="հավելված 5" sheetId="2" r:id="rId2"/>
    <sheet name="հավելված 8" sheetId="3" r:id="rId3"/>
    <sheet name="հավելված 10 աղյ. 1" sheetId="4" r:id="rId4"/>
    <sheet name="հավելված 10 աղյ. 2" sheetId="5" r:id="rId5"/>
  </sheets>
  <externalReferences>
    <externalReference r:id="rId6"/>
    <externalReference r:id="rId7"/>
  </externalReferences>
  <definedNames>
    <definedName name="_ftn1" localSheetId="0">'հավելված 4'!$A$15</definedName>
    <definedName name="_ftn2" localSheetId="3">'հավելված 10 աղյ. 1'!$A$26</definedName>
    <definedName name="_ftn3" localSheetId="3">'հավելված 10 աղյ. 1'!$A$27</definedName>
    <definedName name="_ftnref1" localSheetId="0">'հավելված 4'!$E$3</definedName>
    <definedName name="_ftnref2" localSheetId="3">'հավելված 10 աղյ. 1'!$I$5</definedName>
    <definedName name="_ftnref3" localSheetId="3">'հավելված 10 աղյ. 1'!$O$5</definedName>
    <definedName name="_Toc501014756" localSheetId="0">'հավելված 4'!$A$1</definedName>
    <definedName name="_Toc501014757" localSheetId="1">'հավելված 5'!$A$1</definedName>
    <definedName name="_Toc501014760" localSheetId="2">'հավելված 8'!$A$1</definedName>
    <definedName name="_Toc501014762" localSheetId="3">'հավելված 10 աղյ. 1'!$A$1</definedName>
  </definedNames>
  <calcPr calcId="152511"/>
</workbook>
</file>

<file path=xl/calcChain.xml><?xml version="1.0" encoding="utf-8"?>
<calcChain xmlns="http://schemas.openxmlformats.org/spreadsheetml/2006/main">
  <c r="BV6" i="1" l="1"/>
  <c r="DH6" i="1"/>
  <c r="CI6" i="1"/>
  <c r="CH6" i="1"/>
  <c r="DT6" i="1"/>
  <c r="CU6" i="1"/>
  <c r="DS6" i="1" l="1"/>
  <c r="CT6" i="1"/>
  <c r="BU6" i="1"/>
  <c r="AV6" i="1"/>
  <c r="N6" i="1"/>
  <c r="O11" i="4" l="1"/>
  <c r="O12" i="4"/>
  <c r="O13" i="4"/>
  <c r="O14" i="4"/>
  <c r="O15" i="4"/>
  <c r="O16" i="4"/>
  <c r="O17" i="4"/>
  <c r="O18" i="4"/>
  <c r="O19" i="4"/>
  <c r="N9" i="4" l="1"/>
  <c r="I9" i="4"/>
  <c r="DR6" i="1"/>
  <c r="CS6" i="1"/>
  <c r="CJ6" i="1"/>
  <c r="DU6" i="1"/>
  <c r="DJ6" i="1"/>
  <c r="DL6" i="1"/>
  <c r="DE6" i="1"/>
  <c r="CD6" i="1"/>
  <c r="DC6" i="1"/>
  <c r="CQ6" i="1"/>
  <c r="DF6" i="1"/>
  <c r="DD6" i="1"/>
  <c r="DM6" i="1"/>
  <c r="DO6" i="1"/>
  <c r="CG6" i="1"/>
  <c r="DI6" i="1"/>
  <c r="CC6" i="1"/>
  <c r="DV11" i="1"/>
  <c r="CX11" i="1" s="1"/>
  <c r="DN6" i="1"/>
  <c r="DK6" i="1"/>
  <c r="DG6" i="1"/>
  <c r="CW11" i="1"/>
  <c r="CO6" i="1"/>
  <c r="CN6" i="1"/>
  <c r="CM6" i="1"/>
  <c r="CL6" i="1"/>
  <c r="CK6" i="1"/>
  <c r="CF6" i="1"/>
  <c r="CE6" i="1"/>
  <c r="CB6" i="1"/>
  <c r="BD6" i="1"/>
  <c r="BC6" i="1"/>
  <c r="BB6" i="1"/>
  <c r="BE6" i="1"/>
  <c r="BF6" i="1"/>
  <c r="BG6" i="1"/>
  <c r="F6" i="1"/>
  <c r="E6" i="1"/>
  <c r="DB6" i="1" l="1"/>
  <c r="CZ6" i="1"/>
  <c r="CP6" i="1"/>
  <c r="CV6" i="1"/>
  <c r="DA6" i="1"/>
  <c r="BH6" i="1"/>
  <c r="BX11" i="1"/>
  <c r="AZ11" i="1" s="1"/>
  <c r="BW6" i="1"/>
  <c r="BT6" i="1"/>
  <c r="BR6" i="1"/>
  <c r="BQ6" i="1"/>
  <c r="BP6" i="1"/>
  <c r="BO6" i="1"/>
  <c r="BN6" i="1"/>
  <c r="BM6" i="1"/>
  <c r="BL6" i="1"/>
  <c r="BJ6" i="1"/>
  <c r="BK6" i="1"/>
  <c r="BI6" i="1"/>
  <c r="AW5" i="1"/>
  <c r="AY11" i="1"/>
  <c r="AC11" i="1" s="1"/>
  <c r="H10" i="2" s="1"/>
  <c r="AX6" i="1"/>
  <c r="AU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B11" i="1"/>
  <c r="D11" i="1" s="1"/>
  <c r="AA6" i="1"/>
  <c r="Z6" i="1"/>
  <c r="Y6" i="1"/>
  <c r="Y5" i="1" s="1"/>
  <c r="X6" i="1"/>
  <c r="W6" i="1"/>
  <c r="V6" i="1"/>
  <c r="U6" i="1"/>
  <c r="T6" i="1"/>
  <c r="S6" i="1"/>
  <c r="R6" i="1"/>
  <c r="Q6" i="1"/>
  <c r="P6" i="1"/>
  <c r="O6" i="1"/>
  <c r="L6" i="1"/>
  <c r="K6" i="1"/>
  <c r="J6" i="1"/>
  <c r="I6" i="1"/>
  <c r="H6" i="1"/>
  <c r="G6" i="1"/>
  <c r="AC6" i="1" l="1"/>
  <c r="H5" i="2" s="1"/>
  <c r="AY5" i="1"/>
  <c r="CA6" i="1"/>
  <c r="BA6" i="1"/>
  <c r="E5" i="1"/>
  <c r="AC5" i="1" l="1"/>
  <c r="CY6" i="1"/>
  <c r="BZ6" i="1"/>
  <c r="DU5" i="1"/>
  <c r="DV5" i="1"/>
  <c r="CV5" i="1"/>
  <c r="CW5" i="1" l="1"/>
  <c r="J10" i="2"/>
  <c r="G20" i="4" s="1"/>
  <c r="P20" i="4" s="1"/>
  <c r="D9" i="5"/>
  <c r="J9" i="4"/>
  <c r="K9" i="4"/>
  <c r="F5" i="3"/>
  <c r="G5" i="3"/>
  <c r="J5" i="3"/>
  <c r="K5" i="3"/>
  <c r="N5" i="3"/>
  <c r="O5" i="3"/>
  <c r="R5" i="3"/>
  <c r="S5" i="3"/>
  <c r="I6" i="2"/>
  <c r="I7" i="2"/>
  <c r="I8" i="2"/>
  <c r="I9" i="2"/>
  <c r="Q11" i="3"/>
  <c r="P11" i="3" s="1"/>
  <c r="I11" i="3"/>
  <c r="H11" i="3" s="1"/>
  <c r="DT5" i="1"/>
  <c r="CU11" i="1"/>
  <c r="BW5" i="1"/>
  <c r="BC5" i="1"/>
  <c r="BB5" i="1"/>
  <c r="AB5" i="1"/>
  <c r="AA5" i="1"/>
  <c r="CT11" i="1"/>
  <c r="CS11" i="1"/>
  <c r="CR11" i="1"/>
  <c r="CQ11" i="1"/>
  <c r="CP11" i="1"/>
  <c r="BY11" i="1" s="1"/>
  <c r="K10" i="2" l="1"/>
  <c r="M9" i="4"/>
  <c r="CU5" i="1"/>
  <c r="G10" i="2"/>
  <c r="BF5" i="1"/>
  <c r="U11" i="3" l="1"/>
  <c r="T11" i="3" s="1"/>
  <c r="H20" i="4"/>
  <c r="Q20" i="4" s="1"/>
  <c r="E9" i="5"/>
  <c r="E11" i="3"/>
  <c r="D11" i="3" s="1"/>
  <c r="BS6" i="1"/>
  <c r="AZ6" i="1" s="1"/>
  <c r="I5" i="2" s="1"/>
  <c r="BP5" i="1"/>
  <c r="BJ5" i="1"/>
  <c r="BH5" i="1"/>
  <c r="AD5" i="1"/>
  <c r="Z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BL5" i="1" l="1"/>
  <c r="BT5" i="1"/>
  <c r="BE5" i="1"/>
  <c r="BM5" i="1"/>
  <c r="BQ5" i="1"/>
  <c r="BU5" i="1"/>
  <c r="BN5" i="1"/>
  <c r="DP6" i="1"/>
  <c r="BR5" i="1"/>
  <c r="BD5" i="1"/>
  <c r="BI5" i="1"/>
  <c r="BG5" i="1"/>
  <c r="BK5" i="1"/>
  <c r="BO5" i="1"/>
  <c r="CR6" i="1"/>
  <c r="BS5" i="1"/>
  <c r="DH5" i="1"/>
  <c r="CI5" i="1"/>
  <c r="DQ6" i="1" l="1"/>
  <c r="CX6" i="1" s="1"/>
  <c r="K5" i="2" s="1"/>
  <c r="BY6" i="1"/>
  <c r="J5" i="2" s="1"/>
  <c r="D6" i="1"/>
  <c r="G5" i="2" s="1"/>
  <c r="E6" i="3" s="1"/>
  <c r="D6" i="3" s="1"/>
  <c r="D5" i="3" s="1"/>
  <c r="G10" i="4" l="1"/>
  <c r="J4" i="2"/>
  <c r="H10" i="4"/>
  <c r="K4" i="2"/>
  <c r="D5" i="1"/>
  <c r="G4" i="2"/>
  <c r="CB5" i="1"/>
  <c r="CA5" i="1"/>
  <c r="DA5" i="1"/>
  <c r="CZ5" i="1"/>
  <c r="DF5" i="1"/>
  <c r="DN5" i="1"/>
  <c r="CG5" i="1"/>
  <c r="CO5" i="1"/>
  <c r="AV5" i="1"/>
  <c r="AU5" i="1"/>
  <c r="AR5" i="1"/>
  <c r="AQ5" i="1"/>
  <c r="AO5" i="1"/>
  <c r="AG5" i="1"/>
  <c r="AH5" i="1"/>
  <c r="AE5" i="1"/>
  <c r="AF5" i="1"/>
  <c r="AI5" i="1"/>
  <c r="AJ5" i="1"/>
  <c r="AK5" i="1"/>
  <c r="AL5" i="1"/>
  <c r="AP5" i="1" l="1"/>
  <c r="AT5" i="1"/>
  <c r="E5" i="3" l="1"/>
  <c r="AX5" i="1"/>
  <c r="CF5" i="1"/>
  <c r="DE5" i="1"/>
  <c r="DM5" i="1"/>
  <c r="CN5" i="1"/>
  <c r="DL5" i="1"/>
  <c r="AN5" i="1"/>
  <c r="DI5" i="1"/>
  <c r="CJ5" i="1"/>
  <c r="AM5" i="1"/>
  <c r="CL5" i="1"/>
  <c r="DK5" i="1"/>
  <c r="DD5" i="1"/>
  <c r="CE5" i="1"/>
  <c r="DQ5" i="1"/>
  <c r="CK5" i="1"/>
  <c r="DJ5" i="1"/>
  <c r="CH5" i="1"/>
  <c r="DG5" i="1"/>
  <c r="CR5" i="1" l="1"/>
  <c r="CM5" i="1"/>
  <c r="CP5" i="1"/>
  <c r="DO5" i="1"/>
  <c r="CD5" i="1"/>
  <c r="DC5" i="1"/>
  <c r="DR5" i="1" l="1"/>
  <c r="CS5" i="1"/>
  <c r="CT5" i="1"/>
  <c r="DS5" i="1"/>
  <c r="DB5" i="1"/>
  <c r="CC5" i="1"/>
  <c r="AS5" i="1" l="1"/>
  <c r="I6" i="3" l="1"/>
  <c r="H6" i="3" s="1"/>
  <c r="H5" i="3" s="1"/>
  <c r="DP5" i="1"/>
  <c r="CQ5" i="1"/>
  <c r="I5" i="3" l="1"/>
  <c r="H4" i="2"/>
  <c r="B5" i="5" s="1"/>
  <c r="BV5" i="1" l="1"/>
  <c r="BX5" i="1" l="1"/>
  <c r="I10" i="2" l="1"/>
  <c r="F20" i="4" s="1"/>
  <c r="O20" i="4" s="1"/>
  <c r="M11" i="3" l="1"/>
  <c r="L11" i="3" s="1"/>
  <c r="C9" i="5" l="1"/>
  <c r="L9" i="4"/>
  <c r="Q10" i="4" l="1"/>
  <c r="CY5" i="1"/>
  <c r="CX5" i="1" s="1"/>
  <c r="BZ5" i="1"/>
  <c r="BY5" i="1" s="1"/>
  <c r="P10" i="4"/>
  <c r="U6" i="3" l="1"/>
  <c r="T6" i="3" s="1"/>
  <c r="T5" i="3" s="1"/>
  <c r="Q6" i="3"/>
  <c r="P6" i="3" l="1"/>
  <c r="P5" i="3" s="1"/>
  <c r="H9" i="4"/>
  <c r="E7" i="5" s="1"/>
  <c r="E6" i="5" s="1"/>
  <c r="E10" i="5" s="1"/>
  <c r="E11" i="5" s="1"/>
  <c r="Q9" i="4"/>
  <c r="U5" i="3"/>
  <c r="G9" i="4"/>
  <c r="D7" i="5" s="1"/>
  <c r="D6" i="5" s="1"/>
  <c r="D10" i="5" s="1"/>
  <c r="D11" i="5" s="1"/>
  <c r="P9" i="4"/>
  <c r="Q5" i="3"/>
  <c r="F10" i="4" l="1"/>
  <c r="F9" i="4" s="1"/>
  <c r="C7" i="5" s="1"/>
  <c r="C6" i="5" s="1"/>
  <c r="BA5" i="1"/>
  <c r="O10" i="4" l="1"/>
  <c r="O9" i="4" s="1"/>
  <c r="AZ5" i="1"/>
  <c r="I4" i="2" l="1"/>
  <c r="M6" i="3"/>
  <c r="L6" i="3" s="1"/>
  <c r="L5" i="3" s="1"/>
  <c r="C10" i="5" l="1"/>
  <c r="C11" i="5" s="1"/>
  <c r="M5" i="3"/>
</calcChain>
</file>

<file path=xl/sharedStrings.xml><?xml version="1.0" encoding="utf-8"?>
<sst xmlns="http://schemas.openxmlformats.org/spreadsheetml/2006/main" count="273" uniqueCount="103">
  <si>
    <r>
      <t>Հավելված N 4.</t>
    </r>
    <r>
      <rPr>
        <sz val="12"/>
        <color theme="1"/>
        <rFont val="GHEA Grapalat"/>
        <family val="3"/>
      </rPr>
      <t xml:space="preserve"> </t>
    </r>
    <r>
      <rPr>
        <b/>
        <sz val="12"/>
        <color theme="1"/>
        <rFont val="GHEA Grapalat"/>
        <family val="3"/>
      </rPr>
      <t>Բյուջետային ծրագրերի գծով ամփոփ ծախսերն ըստ բյուջետային ծախսերի տնտեսագիտական դասակարգման հոդվածների</t>
    </r>
  </si>
  <si>
    <t>Ծրագրային դասիչը</t>
  </si>
  <si>
    <t>Ծրագիր /Միջոցառում</t>
  </si>
  <si>
    <t>Ընդամենը</t>
  </si>
  <si>
    <t>…</t>
  </si>
  <si>
    <t>&lt;Ծրագրի դասիչը&gt;</t>
  </si>
  <si>
    <t>&lt;Ծրագրի անվանումը&gt;</t>
  </si>
  <si>
    <t>&lt;Միջոցառման դասիչը&gt;</t>
  </si>
  <si>
    <t>&lt;Միջոցառման անվանումը&gt;</t>
  </si>
  <si>
    <t>......</t>
  </si>
  <si>
    <t>.......</t>
  </si>
  <si>
    <t>………..</t>
  </si>
  <si>
    <r>
      <t>Հավելված N 5.</t>
    </r>
    <r>
      <rPr>
        <sz val="12"/>
        <color theme="1"/>
        <rFont val="GHEA Grapalat"/>
        <family val="3"/>
      </rPr>
      <t xml:space="preserve"> </t>
    </r>
    <r>
      <rPr>
        <b/>
        <sz val="12"/>
        <color theme="1"/>
        <rFont val="GHEA Grapalat"/>
        <family val="3"/>
      </rPr>
      <t>Բյուջետային ծրագրերի գծով ծախսերի բաշխումն ըստ բյուջետային ծախսերի գործառական դասակարգման տարրերի</t>
    </r>
  </si>
  <si>
    <t xml:space="preserve">Գործառական դասակարգման[1] </t>
  </si>
  <si>
    <t>Բաժին</t>
  </si>
  <si>
    <t xml:space="preserve">Խումբ </t>
  </si>
  <si>
    <t>Դաս</t>
  </si>
  <si>
    <t>X</t>
  </si>
  <si>
    <t>Հավելված N 8. Բյուջետային ծրագրերի/միջոցառումների գծով ծախսերը՝ վարչատարածքային բաժանմամբ (ըստ մարզերի)</t>
  </si>
  <si>
    <t>&lt;Մարզի անվանումը&gt;</t>
  </si>
  <si>
    <t>Հավելված N 10. Ամփոփ ֆինանսական պահանջներ ՄԺԾԾ ժամանակահատվածի համար</t>
  </si>
  <si>
    <t>(հազ. դրամ)</t>
  </si>
  <si>
    <t>Ծրագրի/միջոցառման անվանումը</t>
  </si>
  <si>
    <t>Գոյություն ունեցող պարտավորությունների  գծով հաշվարկված (ճշգրտված) ծախսերը[1] (հազ. դրամ)</t>
  </si>
  <si>
    <t>Ծախսային խնայողության գծով ամփոփ առաջարկը[2] (հազ. դրամ) (-)</t>
  </si>
  <si>
    <t>Նոր նախաձեռնություններ</t>
  </si>
  <si>
    <t>(հազ. դրամ) (+)</t>
  </si>
  <si>
    <t>Միջոցառման գծով ամփոփ ծախսերը [3] (հազ. դրամ)</t>
  </si>
  <si>
    <t>Ծրագիր</t>
  </si>
  <si>
    <t>Միջոցառում</t>
  </si>
  <si>
    <t>2022թ</t>
  </si>
  <si>
    <t>Պարտադիր ծախսերին դասվող միջոցառումներ</t>
  </si>
  <si>
    <t>Հայեցողական ծախսերին դասվող միջոցառումներ (շարունակական բնույթի)</t>
  </si>
  <si>
    <t>Հայեցողական ծախսերին դասվող այլ միջոցառումներ</t>
  </si>
  <si>
    <t>2021թ.</t>
  </si>
  <si>
    <t>2022թ.</t>
  </si>
  <si>
    <t>3.2 Ծախսային խնայողությունների գծով առաջարկները (-) նշանով</t>
  </si>
  <si>
    <t>3.3 Նոր նախաձեռնությունների գծով ընդհանուր ծախսերը</t>
  </si>
  <si>
    <t>Պետական վերահսկողական ծառայություններ</t>
  </si>
  <si>
    <t>ք. Երևան</t>
  </si>
  <si>
    <t>ՀՀ վարչապետին ՀՀ Սահմանադրությամբ և օրենքներով վերապահված վերահսկողական լիազորությունների իրականացման ապահովում</t>
  </si>
  <si>
    <t xml:space="preserve"> (հազար դրամներով)</t>
  </si>
  <si>
    <t>01</t>
  </si>
  <si>
    <t xml:space="preserve">4111 Աշխատողների աշխատավարձեր և հավելավճարներ </t>
  </si>
  <si>
    <t xml:space="preserve">4112 Պարգևատրումներ, դրամական խրախուսումներ և հատուկ վճարներ </t>
  </si>
  <si>
    <t xml:space="preserve">4214 Կապի ծառայություններ </t>
  </si>
  <si>
    <t xml:space="preserve">4215 Ապահովագրական ծախսեր </t>
  </si>
  <si>
    <t xml:space="preserve">4221 Ներքին  գործուղումներ </t>
  </si>
  <si>
    <t xml:space="preserve">4232 Համակարգչային ծառայություններ </t>
  </si>
  <si>
    <t xml:space="preserve">4235 Կառավարչական ծառայություններ </t>
  </si>
  <si>
    <t xml:space="preserve"> 4237 Ներկայացուցչական  ծախսեր</t>
  </si>
  <si>
    <t xml:space="preserve">4252 Մեքենաների և սարքավորումների ընթացիկ նորոգում և պահպանում </t>
  </si>
  <si>
    <t xml:space="preserve">4261 Գրասենյակային նյութեր և հագուստ </t>
  </si>
  <si>
    <t xml:space="preserve">4264 Տրանսպորտային նյութեր </t>
  </si>
  <si>
    <t xml:space="preserve"> 4267 Կենցաղային և հանրային սննդի նյութեր </t>
  </si>
  <si>
    <t xml:space="preserve">4823 Պարտադիր վճարներ </t>
  </si>
  <si>
    <t xml:space="preserve">4113 Քաղաքացիական, դատական և պետական ծառայողների պարգևատրում </t>
  </si>
  <si>
    <t xml:space="preserve"> 4212 Էներգետիկ ծառայություններ</t>
  </si>
  <si>
    <t xml:space="preserve">4213 Կոմունալ ծառայություններ </t>
  </si>
  <si>
    <t xml:space="preserve"> 4214 Կապի ծառայություններ</t>
  </si>
  <si>
    <t xml:space="preserve"> 4215 Ապահովագրական ծախսեր</t>
  </si>
  <si>
    <t xml:space="preserve"> 4234 Տեղեկատվական ծառայություններ</t>
  </si>
  <si>
    <t xml:space="preserve"> 4236 Կենցաղային և հանրային սննդի ծառայություններ</t>
  </si>
  <si>
    <t xml:space="preserve">4237 Ներկայացուցչական  ծախսեր </t>
  </si>
  <si>
    <t xml:space="preserve">4239 Ընդհանուր բնույթի այլ ծառայություններ </t>
  </si>
  <si>
    <t xml:space="preserve">4251 Շենքերի և կառույցների ընթացիկ նորոգում և պահպանում </t>
  </si>
  <si>
    <t xml:space="preserve"> 4264 Տրանսպորտային նյութեր</t>
  </si>
  <si>
    <t xml:space="preserve"> 4262  Գյուղատնտեսական ապրանքներ</t>
  </si>
  <si>
    <t>4233 Աշխատակազմի մասնագիտական զարգացման ծառայություններ</t>
  </si>
  <si>
    <t>2022թ բյուջե (հազ. դրամ)</t>
  </si>
  <si>
    <t>2023թ</t>
  </si>
  <si>
    <t>2023թ.</t>
  </si>
  <si>
    <t>4113 Քաղաքացիական, դատական և պետական ծառայողների պարգևատրում</t>
  </si>
  <si>
    <t>4231 Վարչական ծառայություններ</t>
  </si>
  <si>
    <t>4233  Աշխատակազմի մասնագիտական զարգացման ծառայություններ</t>
  </si>
  <si>
    <t>4234 Տեղեկատվական ծառայություններ</t>
  </si>
  <si>
    <t>4239  Ընդհանուր բնույթի այլ ծառայություններ</t>
  </si>
  <si>
    <t>4251 Շենքերի և կառույցների ընթացիկ նորոգում և պահպանում</t>
  </si>
  <si>
    <t>ՀՀ պետական վերահսկողական ծառայության տեխնիկական հագեցվածության բարելավում</t>
  </si>
  <si>
    <t>5122 Վարչական սարքավորումներ</t>
  </si>
  <si>
    <t xml:space="preserve"> 4269 Հատուկ նպատակային այլ նյութեր</t>
  </si>
  <si>
    <t>4269 Հատուկ նպատակային այլ նյութեր</t>
  </si>
  <si>
    <t xml:space="preserve">ՀՀ վարչապետին ՀՀ Սահմանադրությամբ և օրենքներով վերապահված վերահսկողական լիազորությունների իրականացման ապահովում </t>
  </si>
  <si>
    <t>2020թ փաստ. (հազ. դրամ)</t>
  </si>
  <si>
    <t>2021թ սպասվող (հազ. դրամ)</t>
  </si>
  <si>
    <t>2023 բյուջե (հազ. դրամ)</t>
  </si>
  <si>
    <t>2024թ բյուջե (հազ. դրամ)</t>
  </si>
  <si>
    <t>2023թ բյուջե (հազ. դրամ)</t>
  </si>
  <si>
    <t>2024 թ բյուջե (հազ. դրամ)</t>
  </si>
  <si>
    <t>2024թ, բյուջե (հազ. դրամ)</t>
  </si>
  <si>
    <t xml:space="preserve">4266 Առողջապահական և լաբորատոր նյութեր </t>
  </si>
  <si>
    <t xml:space="preserve">4269 Հատուկ նպատակային նյութեր </t>
  </si>
  <si>
    <t>2022թ բյուջե (հազ. դրամ</t>
  </si>
  <si>
    <t>2024թ</t>
  </si>
  <si>
    <t>Աղյուսակ 1.  Ծրագրերի և միջոցառումների գծով ամփոփ ֆինանսական պահանջներ 2022-2024թթ համար</t>
  </si>
  <si>
    <t>Աղյուսակ 2. Հայտով ներկայացված՝ 2022-2024թթ ընդհանուր ծախսերի համեմատությունը ՀՀ 2020թ. պետական բյուջեի և 2021-2023թթ. ՄԺԾԾ հետ</t>
  </si>
  <si>
    <t xml:space="preserve">1. Պետական մարմնի գծով 2021-2023 ՄԺԾԾ-ով հաստատված և 2024թ. համար սահմանված ֆինանսավորման ընդհանուր կողմնորոշիչ  չափաքանակները </t>
  </si>
  <si>
    <t>2. &lt;&lt;ՀՀ 2021թ. պետական բյուջեի մասին&gt;&gt; ՀՀ օրենքով պետական մարմնի գծով սահմանված ընդհանուր հատկացումները</t>
  </si>
  <si>
    <t>3. Ընդամենը հայտով ներկայացված ընդհանուր ծախսերը` 2022-2024 թթ. ՄԺԾԾ համար (տող 3.1 + տող 3.2 + տող 3.3.)</t>
  </si>
  <si>
    <t>3.1 Գոյություն ունեցող ծախսային պարտավորությունների գնահատում 2022-2024թթ. ՄԺԾԾ համար (առանց ծախսային խնայողությունների վերաբերյալ առաջարկների ներառման)</t>
  </si>
  <si>
    <t>4. Տարբերությունը ՀՀ 2021թ. պետական բյուջեի համապատասխան ցուցանիշից (տող 3 - տող 2)</t>
  </si>
  <si>
    <t>5. Տարբերությունը 2021-2023 ՄԺԾԾ-ով հաստատված և 2024թ. համար սահմանված ֆինանսավորման կողմնորոշիչ  չափաքանակներից  (տող 3-տող 1)</t>
  </si>
  <si>
    <t>2024թ.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</si>
</sst>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_-;\-* #,##0.0_-;_-* &quot;-&quot;??_-;_-@_-"/>
    <numFmt numFmtId="166" formatCode="_-* #,##0.0\ _₽_-;\-* #,##0.0\ _₽_-;_-* &quot;-&quot;?\ _₽_-;_-@_-"/>
    <numFmt numFmtId="167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GHEA Grapalat"/>
      <family val="3"/>
    </font>
    <font>
      <sz val="12"/>
      <color theme="1"/>
      <name val="GHEA Grapalat"/>
      <family val="3"/>
    </font>
    <font>
      <sz val="10"/>
      <color theme="1"/>
      <name val="Times New Roman"/>
      <family val="1"/>
    </font>
    <font>
      <sz val="8"/>
      <color theme="1"/>
      <name val="GHEA Grapalat"/>
      <family val="3"/>
    </font>
    <font>
      <i/>
      <sz val="8"/>
      <color theme="1"/>
      <name val="GHEA Grapalat"/>
      <family val="3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4"/>
      <color theme="1"/>
      <name val="GHEA Grapalat"/>
      <family val="3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1"/>
      <color theme="1"/>
      <name val="GHEA Grapalat"/>
      <family val="3"/>
    </font>
    <font>
      <b/>
      <sz val="9"/>
      <color theme="1"/>
      <name val="GHEA Grapalat"/>
      <family val="3"/>
    </font>
    <font>
      <b/>
      <sz val="11"/>
      <color theme="1"/>
      <name val="GHEA Grapalat"/>
      <family val="3"/>
    </font>
    <font>
      <i/>
      <sz val="11"/>
      <color theme="1"/>
      <name val="Calibri"/>
      <family val="2"/>
      <scheme val="minor"/>
    </font>
    <font>
      <b/>
      <sz val="8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CCC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8" fillId="0" borderId="0" xfId="2" applyAlignment="1">
      <alignment horizontal="justify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2" fillId="0" borderId="0" xfId="0" applyFont="1" applyAlignment="1">
      <alignment horizontal="right" vertical="center" indent="15"/>
    </xf>
    <xf numFmtId="0" fontId="15" fillId="0" borderId="0" xfId="0" applyFont="1" applyAlignment="1">
      <alignment vertical="center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5" fontId="11" fillId="0" borderId="1" xfId="1" applyNumberFormat="1" applyFont="1" applyBorder="1" applyAlignment="1">
      <alignment horizontal="right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5" fontId="5" fillId="0" borderId="1" xfId="1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0" xfId="0" applyFill="1"/>
    <xf numFmtId="0" fontId="5" fillId="0" borderId="1" xfId="0" applyFont="1" applyBorder="1" applyAlignment="1">
      <alignment vertical="center" wrapText="1"/>
    </xf>
    <xf numFmtId="165" fontId="17" fillId="0" borderId="1" xfId="1" applyNumberFormat="1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6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5" fontId="0" fillId="0" borderId="0" xfId="0" applyNumberFormat="1"/>
    <xf numFmtId="167" fontId="11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2" borderId="3" xfId="0" applyFont="1" applyFill="1" applyBorder="1" applyAlignment="1">
      <alignment horizontal="center" vertical="center" textRotation="90" wrapText="1"/>
    </xf>
    <xf numFmtId="0" fontId="6" fillId="2" borderId="4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17" fillId="2" borderId="1" xfId="0" applyFont="1" applyFill="1" applyBorder="1" applyAlignment="1">
      <alignment horizontal="center" vertical="center" textRotation="90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8" fillId="2" borderId="1" xfId="2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textRotation="90" wrapText="1"/>
    </xf>
    <xf numFmtId="0" fontId="5" fillId="2" borderId="1" xfId="0" applyFont="1" applyFill="1" applyBorder="1" applyAlignment="1">
      <alignment horizontal="left" vertical="center" textRotation="90" wrapText="1"/>
    </xf>
    <xf numFmtId="0" fontId="6" fillId="2" borderId="1" xfId="0" applyFont="1" applyFill="1" applyBorder="1" applyAlignment="1">
      <alignment vertical="center" textRotation="90" wrapText="1"/>
    </xf>
    <xf numFmtId="0" fontId="5" fillId="2" borderId="1" xfId="0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-4-Karavarman_aparat202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.4.Karavarman_aparat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ԱՄՓՈՓ"/>
      <sheetName val="2-ԸՆԴԱՄԵՆԸ ԾԱԽՍԵՐ"/>
      <sheetName val="3-Ծախսերի բացվածք"/>
      <sheetName val="4-ԿԱՊ"/>
      <sheetName val="5-դատդեպ-փոստային"/>
      <sheetName val="6-դատդեպ-կապ"/>
      <sheetName val="7-էլ-էներգիա"/>
      <sheetName val="8-էլ-էներգիա-ջեռուցում"/>
      <sheetName val="9-գազով ջեռուցում"/>
      <sheetName val="10-գործուղում"/>
      <sheetName val="11-ավտոմեքենա"/>
      <sheetName val="12-վարչական սարքավորումներ"/>
      <sheetName val="13համազգեստ"/>
      <sheetName val="14տարածքներ"/>
      <sheetName val="15կառուցվածք"/>
      <sheetName val="16հաստիքացուցակ"/>
      <sheetName val="29աշխատավարձի ֆոնդ"/>
      <sheetName val="30Ամփոփ-ցուցանիշներ"/>
      <sheetName val="17հարկ-մաքս"/>
      <sheetName val="18ԱԳՆ"/>
      <sheetName val="19հարկադիր"/>
      <sheetName val="20դատավորներ"/>
      <sheetName val="21դատ.ծառ."/>
      <sheetName val="22դատ.կարգադրիչ"/>
      <sheetName val="23դատախազ"/>
      <sheetName val="24դատախազ-պետծառ"/>
      <sheetName val="25ՀՔԾ"/>
      <sheetName val="26ՀՔԾ-աշխ"/>
      <sheetName val="27Քննչական"/>
      <sheetName val="28ՔԿ-դեպարտամենտ"/>
    </sheetNames>
    <sheetDataSet>
      <sheetData sheetId="0"/>
      <sheetData sheetId="1">
        <row r="20">
          <cell r="E20">
            <v>396960.74</v>
          </cell>
          <cell r="F20">
            <v>482941.7</v>
          </cell>
          <cell r="G20">
            <v>492432.51894111099</v>
          </cell>
          <cell r="K20">
            <v>501519.99651601852</v>
          </cell>
          <cell r="L20">
            <v>510166.24320768361</v>
          </cell>
        </row>
        <row r="21">
          <cell r="E21">
            <v>94249</v>
          </cell>
          <cell r="F21">
            <v>107665.3</v>
          </cell>
          <cell r="G21">
            <v>101445.76737333328</v>
          </cell>
          <cell r="K21">
            <v>103010.88771355557</v>
          </cell>
          <cell r="L21">
            <v>104614.52779755926</v>
          </cell>
        </row>
        <row r="22">
          <cell r="E22">
            <v>30747.4</v>
          </cell>
          <cell r="F22">
            <v>30318.1</v>
          </cell>
          <cell r="G22">
            <v>38041.603586666657</v>
          </cell>
          <cell r="K22">
            <v>39017.251346444442</v>
          </cell>
          <cell r="L22">
            <v>39843.462582440741</v>
          </cell>
        </row>
        <row r="23">
          <cell r="E23">
            <v>13592.9674</v>
          </cell>
          <cell r="F23">
            <v>18494.849999999999</v>
          </cell>
          <cell r="G23">
            <v>19262.006571539998</v>
          </cell>
          <cell r="K23">
            <v>19262.006571539998</v>
          </cell>
          <cell r="L23">
            <v>19262.006571539998</v>
          </cell>
        </row>
        <row r="28">
          <cell r="E28">
            <v>1030.0999999999999</v>
          </cell>
          <cell r="F28">
            <v>1660.3</v>
          </cell>
          <cell r="G28">
            <v>2060.3000000000002</v>
          </cell>
          <cell r="K28">
            <v>2060.3000000000002</v>
          </cell>
          <cell r="L28">
            <v>2060.3000000000002</v>
          </cell>
        </row>
        <row r="32">
          <cell r="E32">
            <v>2981.2440000000001</v>
          </cell>
          <cell r="F32">
            <v>7266.2</v>
          </cell>
          <cell r="G32">
            <v>7077.9</v>
          </cell>
          <cell r="K32">
            <v>7077.9</v>
          </cell>
          <cell r="L32">
            <v>7077.9</v>
          </cell>
        </row>
        <row r="33">
          <cell r="E33">
            <v>325.80399999999997</v>
          </cell>
          <cell r="F33">
            <v>360</v>
          </cell>
          <cell r="G33">
            <v>360</v>
          </cell>
          <cell r="K33">
            <v>360</v>
          </cell>
          <cell r="L33">
            <v>360</v>
          </cell>
        </row>
        <row r="36">
          <cell r="E36">
            <v>2802.4</v>
          </cell>
          <cell r="F36">
            <v>39303.949999999997</v>
          </cell>
          <cell r="G36">
            <v>39303.949999999997</v>
          </cell>
          <cell r="K36">
            <v>39303.949999999997</v>
          </cell>
          <cell r="L36">
            <v>39303.949999999997</v>
          </cell>
        </row>
        <row r="41">
          <cell r="E41">
            <v>2023.53</v>
          </cell>
          <cell r="F41">
            <v>3705.6</v>
          </cell>
          <cell r="G41">
            <v>3705.6</v>
          </cell>
          <cell r="K41">
            <v>3705.6</v>
          </cell>
          <cell r="L41">
            <v>3705.6</v>
          </cell>
        </row>
        <row r="42">
          <cell r="E42">
            <v>110</v>
          </cell>
          <cell r="G42">
            <v>2500</v>
          </cell>
          <cell r="K42">
            <v>2500</v>
          </cell>
          <cell r="L42">
            <v>2500</v>
          </cell>
        </row>
        <row r="43">
          <cell r="E43">
            <v>2596.5</v>
          </cell>
          <cell r="F43">
            <v>1303.5999999999999</v>
          </cell>
          <cell r="G43">
            <v>2042.6</v>
          </cell>
          <cell r="K43">
            <v>2042.6</v>
          </cell>
          <cell r="L43">
            <v>2042.6</v>
          </cell>
        </row>
        <row r="44">
          <cell r="F44">
            <v>6000</v>
          </cell>
          <cell r="G44">
            <v>6000</v>
          </cell>
          <cell r="K44">
            <v>6000</v>
          </cell>
          <cell r="L44">
            <v>6000</v>
          </cell>
        </row>
        <row r="45">
          <cell r="E45">
            <v>1355.16</v>
          </cell>
          <cell r="F45">
            <v>14100</v>
          </cell>
          <cell r="G45">
            <v>13980</v>
          </cell>
          <cell r="K45">
            <v>13980</v>
          </cell>
          <cell r="L45">
            <v>13980</v>
          </cell>
        </row>
        <row r="46">
          <cell r="E46">
            <v>232</v>
          </cell>
          <cell r="F46">
            <v>500</v>
          </cell>
          <cell r="G46">
            <v>500</v>
          </cell>
          <cell r="K46">
            <v>500</v>
          </cell>
          <cell r="L46">
            <v>500</v>
          </cell>
        </row>
        <row r="47">
          <cell r="E47">
            <v>78</v>
          </cell>
          <cell r="F47">
            <v>351</v>
          </cell>
          <cell r="G47">
            <v>351</v>
          </cell>
          <cell r="K47">
            <v>351</v>
          </cell>
          <cell r="L47">
            <v>351</v>
          </cell>
        </row>
        <row r="49">
          <cell r="E49">
            <v>9947.6119999999992</v>
          </cell>
          <cell r="F49">
            <v>987.5</v>
          </cell>
          <cell r="G49">
            <v>987.5</v>
          </cell>
          <cell r="K49">
            <v>987.5</v>
          </cell>
          <cell r="L49">
            <v>987.5</v>
          </cell>
        </row>
        <row r="50">
          <cell r="E50">
            <v>2756</v>
          </cell>
          <cell r="F50">
            <v>3901</v>
          </cell>
          <cell r="G50">
            <v>3901</v>
          </cell>
          <cell r="K50">
            <v>3901</v>
          </cell>
          <cell r="L50">
            <v>3901</v>
          </cell>
        </row>
        <row r="54">
          <cell r="E54">
            <v>3475.0839000000001</v>
          </cell>
          <cell r="F54">
            <v>3991.002</v>
          </cell>
          <cell r="G54">
            <v>3991.0220000000004</v>
          </cell>
          <cell r="K54">
            <v>3991.0220000000004</v>
          </cell>
        </row>
        <row r="59">
          <cell r="E59">
            <v>4552.33</v>
          </cell>
          <cell r="F59">
            <v>8434.9992000000002</v>
          </cell>
          <cell r="G59">
            <v>8434.9992000000002</v>
          </cell>
          <cell r="K59">
            <v>8434.9992000000002</v>
          </cell>
          <cell r="L59">
            <v>8434.9992000000002</v>
          </cell>
        </row>
        <row r="60">
          <cell r="E60">
            <v>101.07</v>
          </cell>
        </row>
        <row r="61">
          <cell r="E61">
            <v>4825.8999999999996</v>
          </cell>
          <cell r="F61">
            <v>1292.5999999999999</v>
          </cell>
          <cell r="G61">
            <v>1292.5989999999999</v>
          </cell>
          <cell r="K61">
            <v>1292.5989999999999</v>
          </cell>
          <cell r="L61">
            <v>1292.5989999999999</v>
          </cell>
        </row>
        <row r="62">
          <cell r="G62">
            <v>5000</v>
          </cell>
          <cell r="K62">
            <v>5000</v>
          </cell>
          <cell r="L62">
            <v>5000</v>
          </cell>
        </row>
        <row r="71">
          <cell r="E71">
            <v>1426.55</v>
          </cell>
          <cell r="F71">
            <v>1336.1</v>
          </cell>
          <cell r="G71">
            <v>1336.08</v>
          </cell>
          <cell r="K71">
            <v>1336.08</v>
          </cell>
          <cell r="L71">
            <v>1336.08</v>
          </cell>
        </row>
        <row r="80">
          <cell r="F80">
            <v>16265.2</v>
          </cell>
          <cell r="G80">
            <v>19818.2</v>
          </cell>
          <cell r="K80">
            <v>3891.5</v>
          </cell>
          <cell r="L80">
            <v>3891.5</v>
          </cell>
        </row>
        <row r="83">
          <cell r="E83">
            <v>6390.7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ԱՄՓՈՓ"/>
      <sheetName val="2-ԸՆԴԱՄԵՆԸ ԾԱԽՍԵՐ"/>
      <sheetName val="3-Ծախսերի բացվածք"/>
      <sheetName val="4-ԿԱՊ"/>
      <sheetName val="5-դատդեպ-փոստային"/>
      <sheetName val="6-դատդեպ-կապ"/>
      <sheetName val="7-էլ-էներգիա"/>
      <sheetName val="8-էլ-էներգիա-ջեռուցում"/>
      <sheetName val="9-գազով ջեռուցում"/>
      <sheetName val="10-գործուղում (2)"/>
      <sheetName val="11-ավտոմեքենա"/>
      <sheetName val="12-վարչական սարքավորումներ"/>
      <sheetName val="13համազգեստ"/>
      <sheetName val="14տարածքներ"/>
      <sheetName val="15կառուցվածք"/>
      <sheetName val="16հաստիքացուցակ"/>
      <sheetName val="29աշխատավարձի ֆոնդ"/>
      <sheetName val="30"/>
      <sheetName val="17հարկ-մաքս"/>
      <sheetName val="18ԱԳՆ"/>
      <sheetName val="19հարկադիր"/>
      <sheetName val="20դատավորներ"/>
      <sheetName val="21դատ.ծառ."/>
      <sheetName val="22դատ.կարգադրիչ"/>
      <sheetName val="23դատախազ"/>
      <sheetName val="24դատախազ-պետծառ"/>
      <sheetName val="25ՀՔԾ"/>
      <sheetName val="26ՀՔԾ-աշխ"/>
      <sheetName val="27Քննչական"/>
      <sheetName val="28ՔԿ-դեպարտամենտ"/>
    </sheetNames>
    <sheetDataSet>
      <sheetData sheetId="0" refreshError="1"/>
      <sheetData sheetId="1" refreshError="1">
        <row r="14">
          <cell r="G14">
            <v>641912.39184465108</v>
          </cell>
        </row>
        <row r="59">
          <cell r="G5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15"/>
  <sheetViews>
    <sheetView topLeftCell="AW1" workbookViewId="0">
      <selection activeCell="BX11" sqref="BX11"/>
    </sheetView>
  </sheetViews>
  <sheetFormatPr defaultRowHeight="15" x14ac:dyDescent="0.25"/>
  <cols>
    <col min="1" max="1" width="4.85546875" customWidth="1"/>
    <col min="2" max="2" width="6.85546875" customWidth="1"/>
    <col min="3" max="3" width="27.28515625" customWidth="1"/>
    <col min="4" max="4" width="9.7109375" bestFit="1" customWidth="1"/>
    <col min="5" max="5" width="9.5703125" bestFit="1" customWidth="1"/>
    <col min="6" max="6" width="9.28515625" bestFit="1" customWidth="1"/>
    <col min="7" max="9" width="9.28515625" customWidth="1"/>
    <col min="10" max="12" width="9.28515625" bestFit="1" customWidth="1"/>
    <col min="13" max="13" width="9.28515625" hidden="1" customWidth="1"/>
    <col min="14" max="14" width="9.28515625" bestFit="1" customWidth="1"/>
    <col min="15" max="16" width="9.28515625" customWidth="1"/>
    <col min="17" max="17" width="9.28515625" hidden="1" customWidth="1"/>
    <col min="18" max="18" width="9.28515625" customWidth="1"/>
    <col min="19" max="19" width="9.28515625" bestFit="1" customWidth="1"/>
    <col min="20" max="21" width="9.28515625" customWidth="1"/>
    <col min="22" max="24" width="9.28515625" bestFit="1" customWidth="1"/>
    <col min="25" max="25" width="10.85546875" customWidth="1"/>
    <col min="26" max="28" width="9.28515625" bestFit="1" customWidth="1"/>
    <col min="29" max="29" width="10.7109375" bestFit="1" customWidth="1"/>
    <col min="30" max="30" width="9.28515625" bestFit="1" customWidth="1"/>
    <col min="31" max="31" width="10" bestFit="1" customWidth="1"/>
    <col min="32" max="48" width="9.28515625" bestFit="1" customWidth="1"/>
    <col min="49" max="49" width="9.7109375" customWidth="1"/>
    <col min="50" max="50" width="10.5703125" customWidth="1"/>
    <col min="51" max="51" width="9.28515625" bestFit="1" customWidth="1"/>
    <col min="52" max="52" width="9.85546875" bestFit="1" customWidth="1"/>
    <col min="53" max="53" width="10.140625" bestFit="1" customWidth="1"/>
    <col min="54" max="54" width="9.85546875" bestFit="1" customWidth="1"/>
    <col min="55" max="55" width="12.28515625" customWidth="1"/>
    <col min="56" max="56" width="11" bestFit="1" customWidth="1"/>
    <col min="57" max="61" width="9.28515625" bestFit="1" customWidth="1"/>
    <col min="62" max="62" width="9.28515625" customWidth="1"/>
    <col min="63" max="70" width="9.28515625" bestFit="1" customWidth="1"/>
    <col min="71" max="71" width="9.28515625" hidden="1" customWidth="1"/>
    <col min="72" max="76" width="9.28515625" bestFit="1" customWidth="1"/>
    <col min="77" max="77" width="9.7109375" customWidth="1"/>
    <col min="78" max="78" width="10.42578125" customWidth="1"/>
    <col min="79" max="79" width="10.140625" customWidth="1"/>
    <col min="80" max="80" width="10.85546875" customWidth="1"/>
    <col min="81" max="81" width="11" customWidth="1"/>
    <col min="82" max="95" width="9.28515625" customWidth="1"/>
    <col min="96" max="96" width="9.28515625" hidden="1" customWidth="1"/>
    <col min="97" max="101" width="9.28515625" customWidth="1"/>
    <col min="102" max="102" width="10.7109375" customWidth="1"/>
    <col min="103" max="103" width="10.42578125" customWidth="1"/>
    <col min="104" max="104" width="10.28515625" customWidth="1"/>
    <col min="105" max="105" width="10.5703125" customWidth="1"/>
    <col min="106" max="120" width="9.28515625" customWidth="1"/>
    <col min="121" max="121" width="9.28515625" hidden="1" customWidth="1"/>
    <col min="122" max="126" width="9.28515625" customWidth="1"/>
  </cols>
  <sheetData>
    <row r="1" spans="1:126" ht="17.25" x14ac:dyDescent="0.25">
      <c r="A1" s="1" t="s">
        <v>0</v>
      </c>
    </row>
    <row r="2" spans="1:126" ht="15" customHeight="1" x14ac:dyDescent="0.25">
      <c r="A2" s="45" t="s">
        <v>1</v>
      </c>
      <c r="B2" s="45"/>
      <c r="C2" s="45" t="s">
        <v>2</v>
      </c>
      <c r="D2" s="45" t="s">
        <v>83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50" t="s">
        <v>84</v>
      </c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2"/>
      <c r="AZ2" s="45" t="s">
        <v>92</v>
      </c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 t="s">
        <v>87</v>
      </c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 t="s">
        <v>89</v>
      </c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</row>
    <row r="3" spans="1:126" ht="59.25" customHeight="1" x14ac:dyDescent="0.25">
      <c r="A3" s="45"/>
      <c r="B3" s="45"/>
      <c r="C3" s="45"/>
      <c r="D3" s="46" t="s">
        <v>3</v>
      </c>
      <c r="E3" s="42" t="s">
        <v>43</v>
      </c>
      <c r="F3" s="42" t="s">
        <v>44</v>
      </c>
      <c r="G3" s="42" t="s">
        <v>72</v>
      </c>
      <c r="H3" s="43" t="s">
        <v>57</v>
      </c>
      <c r="I3" s="43" t="s">
        <v>58</v>
      </c>
      <c r="J3" s="42" t="s">
        <v>45</v>
      </c>
      <c r="K3" s="42" t="s">
        <v>46</v>
      </c>
      <c r="L3" s="42" t="s">
        <v>47</v>
      </c>
      <c r="M3" s="42" t="s">
        <v>73</v>
      </c>
      <c r="N3" s="42" t="s">
        <v>48</v>
      </c>
      <c r="O3" s="42" t="s">
        <v>74</v>
      </c>
      <c r="P3" s="42" t="s">
        <v>75</v>
      </c>
      <c r="Q3" s="42" t="s">
        <v>49</v>
      </c>
      <c r="R3" s="42" t="s">
        <v>62</v>
      </c>
      <c r="S3" s="42" t="s">
        <v>50</v>
      </c>
      <c r="T3" s="42" t="s">
        <v>76</v>
      </c>
      <c r="U3" s="42" t="s">
        <v>77</v>
      </c>
      <c r="V3" s="42" t="s">
        <v>51</v>
      </c>
      <c r="W3" s="42" t="s">
        <v>52</v>
      </c>
      <c r="X3" s="42" t="s">
        <v>53</v>
      </c>
      <c r="Y3" s="42" t="s">
        <v>90</v>
      </c>
      <c r="Z3" s="43" t="s">
        <v>54</v>
      </c>
      <c r="AA3" s="43" t="s">
        <v>55</v>
      </c>
      <c r="AB3" s="43" t="s">
        <v>79</v>
      </c>
      <c r="AC3" s="46" t="s">
        <v>3</v>
      </c>
      <c r="AD3" s="42" t="s">
        <v>43</v>
      </c>
      <c r="AE3" s="42" t="s">
        <v>44</v>
      </c>
      <c r="AF3" s="42" t="s">
        <v>56</v>
      </c>
      <c r="AG3" s="43" t="s">
        <v>57</v>
      </c>
      <c r="AH3" s="43" t="s">
        <v>58</v>
      </c>
      <c r="AI3" s="42" t="s">
        <v>59</v>
      </c>
      <c r="AJ3" s="42" t="s">
        <v>60</v>
      </c>
      <c r="AK3" s="42" t="s">
        <v>47</v>
      </c>
      <c r="AL3" s="42" t="s">
        <v>48</v>
      </c>
      <c r="AM3" s="43" t="s">
        <v>61</v>
      </c>
      <c r="AN3" s="42" t="s">
        <v>49</v>
      </c>
      <c r="AO3" s="43" t="s">
        <v>62</v>
      </c>
      <c r="AP3" s="42" t="s">
        <v>63</v>
      </c>
      <c r="AQ3" s="43" t="s">
        <v>64</v>
      </c>
      <c r="AR3" s="43" t="s">
        <v>65</v>
      </c>
      <c r="AS3" s="42" t="s">
        <v>51</v>
      </c>
      <c r="AT3" s="42" t="s">
        <v>52</v>
      </c>
      <c r="AU3" s="42" t="s">
        <v>66</v>
      </c>
      <c r="AV3" s="43" t="s">
        <v>54</v>
      </c>
      <c r="AW3" s="43" t="s">
        <v>91</v>
      </c>
      <c r="AX3" s="43" t="s">
        <v>55</v>
      </c>
      <c r="AY3" s="43" t="s">
        <v>79</v>
      </c>
      <c r="AZ3" s="47" t="s">
        <v>3</v>
      </c>
      <c r="BA3" s="42" t="s">
        <v>43</v>
      </c>
      <c r="BB3" s="42" t="s">
        <v>44</v>
      </c>
      <c r="BC3" s="42" t="s">
        <v>56</v>
      </c>
      <c r="BD3" s="43" t="s">
        <v>57</v>
      </c>
      <c r="BE3" s="43" t="s">
        <v>58</v>
      </c>
      <c r="BF3" s="42" t="s">
        <v>59</v>
      </c>
      <c r="BG3" s="42" t="s">
        <v>60</v>
      </c>
      <c r="BH3" s="42" t="s">
        <v>47</v>
      </c>
      <c r="BI3" s="42" t="s">
        <v>48</v>
      </c>
      <c r="BJ3" s="42" t="s">
        <v>68</v>
      </c>
      <c r="BK3" s="43" t="s">
        <v>61</v>
      </c>
      <c r="BL3" s="42" t="s">
        <v>49</v>
      </c>
      <c r="BM3" s="43" t="s">
        <v>62</v>
      </c>
      <c r="BN3" s="42" t="s">
        <v>63</v>
      </c>
      <c r="BO3" s="43" t="s">
        <v>64</v>
      </c>
      <c r="BP3" s="43" t="s">
        <v>65</v>
      </c>
      <c r="BQ3" s="42" t="s">
        <v>51</v>
      </c>
      <c r="BR3" s="42" t="s">
        <v>52</v>
      </c>
      <c r="BS3" s="43" t="s">
        <v>67</v>
      </c>
      <c r="BT3" s="42" t="s">
        <v>66</v>
      </c>
      <c r="BU3" s="43" t="s">
        <v>54</v>
      </c>
      <c r="BV3" s="43" t="s">
        <v>80</v>
      </c>
      <c r="BW3" s="43" t="s">
        <v>55</v>
      </c>
      <c r="BX3" s="43" t="s">
        <v>79</v>
      </c>
      <c r="BY3" s="46" t="s">
        <v>3</v>
      </c>
      <c r="BZ3" s="42" t="s">
        <v>43</v>
      </c>
      <c r="CA3" s="42" t="s">
        <v>44</v>
      </c>
      <c r="CB3" s="42" t="s">
        <v>56</v>
      </c>
      <c r="CC3" s="43" t="s">
        <v>57</v>
      </c>
      <c r="CD3" s="43" t="s">
        <v>58</v>
      </c>
      <c r="CE3" s="42" t="s">
        <v>59</v>
      </c>
      <c r="CF3" s="42" t="s">
        <v>60</v>
      </c>
      <c r="CG3" s="42" t="s">
        <v>47</v>
      </c>
      <c r="CH3" s="42" t="s">
        <v>48</v>
      </c>
      <c r="CI3" s="42" t="s">
        <v>68</v>
      </c>
      <c r="CJ3" s="43" t="s">
        <v>61</v>
      </c>
      <c r="CK3" s="42" t="s">
        <v>49</v>
      </c>
      <c r="CL3" s="43" t="s">
        <v>62</v>
      </c>
      <c r="CM3" s="42" t="s">
        <v>63</v>
      </c>
      <c r="CN3" s="43" t="s">
        <v>64</v>
      </c>
      <c r="CO3" s="43" t="s">
        <v>65</v>
      </c>
      <c r="CP3" s="42" t="s">
        <v>51</v>
      </c>
      <c r="CQ3" s="42" t="s">
        <v>52</v>
      </c>
      <c r="CR3" s="43" t="s">
        <v>67</v>
      </c>
      <c r="CS3" s="42" t="s">
        <v>66</v>
      </c>
      <c r="CT3" s="43" t="s">
        <v>54</v>
      </c>
      <c r="CU3" s="43" t="s">
        <v>81</v>
      </c>
      <c r="CV3" s="43" t="s">
        <v>55</v>
      </c>
      <c r="CW3" s="43" t="s">
        <v>79</v>
      </c>
      <c r="CX3" s="46" t="s">
        <v>3</v>
      </c>
      <c r="CY3" s="42" t="s">
        <v>43</v>
      </c>
      <c r="CZ3" s="42" t="s">
        <v>44</v>
      </c>
      <c r="DA3" s="42" t="s">
        <v>56</v>
      </c>
      <c r="DB3" s="43" t="s">
        <v>57</v>
      </c>
      <c r="DC3" s="43" t="s">
        <v>58</v>
      </c>
      <c r="DD3" s="42" t="s">
        <v>59</v>
      </c>
      <c r="DE3" s="42" t="s">
        <v>60</v>
      </c>
      <c r="DF3" s="42" t="s">
        <v>47</v>
      </c>
      <c r="DG3" s="42" t="s">
        <v>48</v>
      </c>
      <c r="DH3" s="42" t="s">
        <v>68</v>
      </c>
      <c r="DI3" s="43" t="s">
        <v>61</v>
      </c>
      <c r="DJ3" s="42" t="s">
        <v>49</v>
      </c>
      <c r="DK3" s="43" t="s">
        <v>62</v>
      </c>
      <c r="DL3" s="42" t="s">
        <v>63</v>
      </c>
      <c r="DM3" s="43" t="s">
        <v>64</v>
      </c>
      <c r="DN3" s="43" t="s">
        <v>65</v>
      </c>
      <c r="DO3" s="42" t="s">
        <v>51</v>
      </c>
      <c r="DP3" s="42" t="s">
        <v>52</v>
      </c>
      <c r="DQ3" s="43" t="s">
        <v>67</v>
      </c>
      <c r="DR3" s="42" t="s">
        <v>66</v>
      </c>
      <c r="DS3" s="43" t="s">
        <v>54</v>
      </c>
      <c r="DT3" s="43" t="s">
        <v>81</v>
      </c>
      <c r="DU3" s="43" t="s">
        <v>55</v>
      </c>
      <c r="DV3" s="43" t="s">
        <v>79</v>
      </c>
    </row>
    <row r="4" spans="1:126" x14ac:dyDescent="0.25">
      <c r="A4" s="45"/>
      <c r="B4" s="45"/>
      <c r="C4" s="45"/>
      <c r="D4" s="46"/>
      <c r="E4" s="42"/>
      <c r="F4" s="42"/>
      <c r="G4" s="42"/>
      <c r="H4" s="44"/>
      <c r="I4" s="44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4"/>
      <c r="AA4" s="44"/>
      <c r="AB4" s="44"/>
      <c r="AC4" s="46"/>
      <c r="AD4" s="42"/>
      <c r="AE4" s="42"/>
      <c r="AF4" s="42"/>
      <c r="AG4" s="44"/>
      <c r="AH4" s="44"/>
      <c r="AI4" s="42"/>
      <c r="AJ4" s="42"/>
      <c r="AK4" s="42"/>
      <c r="AL4" s="42"/>
      <c r="AM4" s="44"/>
      <c r="AN4" s="42"/>
      <c r="AO4" s="44"/>
      <c r="AP4" s="42"/>
      <c r="AQ4" s="44"/>
      <c r="AR4" s="44"/>
      <c r="AS4" s="42"/>
      <c r="AT4" s="42"/>
      <c r="AU4" s="42"/>
      <c r="AV4" s="44"/>
      <c r="AW4" s="44"/>
      <c r="AX4" s="44"/>
      <c r="AY4" s="44"/>
      <c r="AZ4" s="47"/>
      <c r="BA4" s="42"/>
      <c r="BB4" s="42"/>
      <c r="BC4" s="42"/>
      <c r="BD4" s="44"/>
      <c r="BE4" s="44"/>
      <c r="BF4" s="42"/>
      <c r="BG4" s="42"/>
      <c r="BH4" s="42"/>
      <c r="BI4" s="42"/>
      <c r="BJ4" s="42"/>
      <c r="BK4" s="44"/>
      <c r="BL4" s="42"/>
      <c r="BM4" s="44"/>
      <c r="BN4" s="42"/>
      <c r="BO4" s="44"/>
      <c r="BP4" s="44"/>
      <c r="BQ4" s="42"/>
      <c r="BR4" s="42"/>
      <c r="BS4" s="44"/>
      <c r="BT4" s="42"/>
      <c r="BU4" s="44"/>
      <c r="BV4" s="44"/>
      <c r="BW4" s="44"/>
      <c r="BX4" s="44"/>
      <c r="BY4" s="46"/>
      <c r="BZ4" s="42"/>
      <c r="CA4" s="42"/>
      <c r="CB4" s="42"/>
      <c r="CC4" s="44"/>
      <c r="CD4" s="44"/>
      <c r="CE4" s="42"/>
      <c r="CF4" s="42"/>
      <c r="CG4" s="42"/>
      <c r="CH4" s="42"/>
      <c r="CI4" s="42"/>
      <c r="CJ4" s="44"/>
      <c r="CK4" s="42"/>
      <c r="CL4" s="44"/>
      <c r="CM4" s="42"/>
      <c r="CN4" s="44"/>
      <c r="CO4" s="44"/>
      <c r="CP4" s="42"/>
      <c r="CQ4" s="42"/>
      <c r="CR4" s="44"/>
      <c r="CS4" s="42"/>
      <c r="CT4" s="44"/>
      <c r="CU4" s="44"/>
      <c r="CV4" s="44"/>
      <c r="CW4" s="44"/>
      <c r="CX4" s="46"/>
      <c r="CY4" s="42"/>
      <c r="CZ4" s="42"/>
      <c r="DA4" s="42"/>
      <c r="DB4" s="44"/>
      <c r="DC4" s="44"/>
      <c r="DD4" s="42"/>
      <c r="DE4" s="42"/>
      <c r="DF4" s="42"/>
      <c r="DG4" s="42"/>
      <c r="DH4" s="42"/>
      <c r="DI4" s="44"/>
      <c r="DJ4" s="42"/>
      <c r="DK4" s="44"/>
      <c r="DL4" s="42"/>
      <c r="DM4" s="44"/>
      <c r="DN4" s="44"/>
      <c r="DO4" s="42"/>
      <c r="DP4" s="42"/>
      <c r="DQ4" s="44"/>
      <c r="DR4" s="42"/>
      <c r="DS4" s="44"/>
      <c r="DT4" s="44"/>
      <c r="DU4" s="44"/>
      <c r="DV4" s="44"/>
    </row>
    <row r="5" spans="1:126" ht="25.5" x14ac:dyDescent="0.25">
      <c r="A5" s="48">
        <v>1203</v>
      </c>
      <c r="B5" s="48"/>
      <c r="C5" s="4" t="s">
        <v>38</v>
      </c>
      <c r="D5" s="29">
        <f>D6+D11</f>
        <v>582560.09129999985</v>
      </c>
      <c r="E5" s="22">
        <f>E6+E11</f>
        <v>396960.74</v>
      </c>
      <c r="F5" s="22">
        <f t="shared" ref="F5:AB5" si="0">F6+F11</f>
        <v>94249</v>
      </c>
      <c r="G5" s="22">
        <f t="shared" si="0"/>
        <v>30747.4</v>
      </c>
      <c r="H5" s="22">
        <f t="shared" si="0"/>
        <v>13592.9674</v>
      </c>
      <c r="I5" s="22">
        <f t="shared" si="0"/>
        <v>1030.0999999999999</v>
      </c>
      <c r="J5" s="22">
        <f t="shared" si="0"/>
        <v>2981.2440000000001</v>
      </c>
      <c r="K5" s="22">
        <f t="shared" si="0"/>
        <v>325.80399999999997</v>
      </c>
      <c r="L5" s="22">
        <f t="shared" si="0"/>
        <v>2802.4</v>
      </c>
      <c r="M5" s="22">
        <f t="shared" si="0"/>
        <v>0</v>
      </c>
      <c r="N5" s="22">
        <f t="shared" si="0"/>
        <v>2023.53</v>
      </c>
      <c r="O5" s="22">
        <f t="shared" si="0"/>
        <v>110</v>
      </c>
      <c r="P5" s="22">
        <f t="shared" si="0"/>
        <v>2596.5</v>
      </c>
      <c r="Q5" s="22">
        <f t="shared" si="0"/>
        <v>0</v>
      </c>
      <c r="R5" s="22">
        <f t="shared" si="0"/>
        <v>1355.16</v>
      </c>
      <c r="S5" s="22">
        <f t="shared" si="0"/>
        <v>232</v>
      </c>
      <c r="T5" s="22">
        <f t="shared" si="0"/>
        <v>78</v>
      </c>
      <c r="U5" s="22">
        <f t="shared" si="0"/>
        <v>9947.6119999999992</v>
      </c>
      <c r="V5" s="22">
        <f t="shared" si="0"/>
        <v>2756</v>
      </c>
      <c r="W5" s="22">
        <f t="shared" si="0"/>
        <v>3475.0839000000001</v>
      </c>
      <c r="X5" s="22">
        <f t="shared" si="0"/>
        <v>4552.33</v>
      </c>
      <c r="Y5" s="22">
        <f t="shared" ref="Y5" si="1">Y6+Y11</f>
        <v>101.07</v>
      </c>
      <c r="Z5" s="22">
        <f t="shared" si="0"/>
        <v>4825.8999999999996</v>
      </c>
      <c r="AA5" s="22">
        <f t="shared" si="0"/>
        <v>1426.55</v>
      </c>
      <c r="AB5" s="22">
        <f t="shared" si="0"/>
        <v>6390.7</v>
      </c>
      <c r="AC5" s="29">
        <f>AC6+AC11</f>
        <v>755179.00119999971</v>
      </c>
      <c r="AD5" s="22">
        <f>AD6</f>
        <v>482941.7</v>
      </c>
      <c r="AE5" s="22">
        <f t="shared" ref="AE5:AX5" si="2">AE6</f>
        <v>107665.3</v>
      </c>
      <c r="AF5" s="22">
        <f t="shared" si="2"/>
        <v>30318.1</v>
      </c>
      <c r="AG5" s="22">
        <f t="shared" ref="AG5" si="3">AG6</f>
        <v>18494.849999999999</v>
      </c>
      <c r="AH5" s="22">
        <f t="shared" ref="AH5" si="4">AH6</f>
        <v>1660.3</v>
      </c>
      <c r="AI5" s="22">
        <f t="shared" si="2"/>
        <v>7266.2</v>
      </c>
      <c r="AJ5" s="22">
        <f t="shared" si="2"/>
        <v>360</v>
      </c>
      <c r="AK5" s="22">
        <f t="shared" si="2"/>
        <v>39303.949999999997</v>
      </c>
      <c r="AL5" s="22">
        <f t="shared" si="2"/>
        <v>3705.6</v>
      </c>
      <c r="AM5" s="22">
        <f t="shared" ref="AM5" si="5">AM6</f>
        <v>1303.5999999999999</v>
      </c>
      <c r="AN5" s="22">
        <f t="shared" ref="AN5" si="6">AN6</f>
        <v>6000</v>
      </c>
      <c r="AO5" s="22">
        <f t="shared" ref="AO5" si="7">AO6</f>
        <v>14100</v>
      </c>
      <c r="AP5" s="22">
        <f t="shared" si="2"/>
        <v>500</v>
      </c>
      <c r="AQ5" s="22">
        <f t="shared" ref="AQ5" si="8">AQ6</f>
        <v>351</v>
      </c>
      <c r="AR5" s="22">
        <f t="shared" ref="AR5" si="9">AR6</f>
        <v>987.5</v>
      </c>
      <c r="AS5" s="22">
        <f t="shared" si="2"/>
        <v>3901</v>
      </c>
      <c r="AT5" s="22">
        <f t="shared" si="2"/>
        <v>3991.002</v>
      </c>
      <c r="AU5" s="22">
        <f t="shared" si="2"/>
        <v>8434.9992000000002</v>
      </c>
      <c r="AV5" s="22">
        <f t="shared" si="2"/>
        <v>1292.5999999999999</v>
      </c>
      <c r="AW5" s="22">
        <f>AW6</f>
        <v>5000</v>
      </c>
      <c r="AX5" s="22">
        <f t="shared" si="2"/>
        <v>1336.1</v>
      </c>
      <c r="AY5" s="22">
        <f t="shared" ref="AY5" si="10">AY6+AY11</f>
        <v>16265.2</v>
      </c>
      <c r="AZ5" s="29">
        <f>+AZ6+AZ11</f>
        <v>773824.64667265082</v>
      </c>
      <c r="BA5" s="29">
        <f t="shared" ref="BA5:BT5" si="11">+BA6+BA11</f>
        <v>492432.51894111099</v>
      </c>
      <c r="BB5" s="29">
        <f t="shared" si="11"/>
        <v>101445.76737333328</v>
      </c>
      <c r="BC5" s="29">
        <f t="shared" si="11"/>
        <v>38041.603586666657</v>
      </c>
      <c r="BD5" s="29">
        <f t="shared" si="11"/>
        <v>19262.006571539998</v>
      </c>
      <c r="BE5" s="29">
        <f t="shared" si="11"/>
        <v>2060.3000000000002</v>
      </c>
      <c r="BF5" s="29">
        <f t="shared" si="11"/>
        <v>7077.9</v>
      </c>
      <c r="BG5" s="29">
        <f t="shared" si="11"/>
        <v>360</v>
      </c>
      <c r="BH5" s="29">
        <f t="shared" si="11"/>
        <v>39303.949999999997</v>
      </c>
      <c r="BI5" s="29">
        <f t="shared" si="11"/>
        <v>3705.6</v>
      </c>
      <c r="BJ5" s="29">
        <f t="shared" si="11"/>
        <v>2500</v>
      </c>
      <c r="BK5" s="29">
        <f t="shared" si="11"/>
        <v>2042.6</v>
      </c>
      <c r="BL5" s="29">
        <f t="shared" si="11"/>
        <v>6000</v>
      </c>
      <c r="BM5" s="29">
        <f t="shared" si="11"/>
        <v>13980</v>
      </c>
      <c r="BN5" s="29">
        <f t="shared" si="11"/>
        <v>500</v>
      </c>
      <c r="BO5" s="29">
        <f t="shared" si="11"/>
        <v>351</v>
      </c>
      <c r="BP5" s="29">
        <f t="shared" si="11"/>
        <v>987.5</v>
      </c>
      <c r="BQ5" s="29">
        <f t="shared" si="11"/>
        <v>3901</v>
      </c>
      <c r="BR5" s="29">
        <f t="shared" si="11"/>
        <v>3991.0220000000004</v>
      </c>
      <c r="BS5" s="29">
        <f t="shared" si="11"/>
        <v>0</v>
      </c>
      <c r="BT5" s="29">
        <f t="shared" si="11"/>
        <v>8434.9992000000002</v>
      </c>
      <c r="BU5" s="29">
        <f t="shared" ref="BU5" si="12">+BU6+BU11</f>
        <v>1292.5989999999999</v>
      </c>
      <c r="BV5" s="29">
        <f t="shared" ref="BV5" si="13">+BV6+BV11</f>
        <v>5000</v>
      </c>
      <c r="BW5" s="29">
        <f t="shared" ref="BW5" si="14">+BW6+BW11</f>
        <v>1336.08</v>
      </c>
      <c r="BX5" s="29">
        <f t="shared" ref="BX5" si="15">+BX6+BX11</f>
        <v>19818.2</v>
      </c>
      <c r="BY5" s="29">
        <f>SUM(BZ5:CW5)</f>
        <v>769526.19234755856</v>
      </c>
      <c r="BZ5" s="22">
        <f>BZ6</f>
        <v>501519.99651601852</v>
      </c>
      <c r="CA5" s="22">
        <f t="shared" ref="CA5" si="16">CA6</f>
        <v>103010.88771355557</v>
      </c>
      <c r="CB5" s="22">
        <f t="shared" ref="CB5" si="17">CB6</f>
        <v>39017.251346444442</v>
      </c>
      <c r="CC5" s="22">
        <f t="shared" ref="CC5" si="18">CC6</f>
        <v>19262.006571539998</v>
      </c>
      <c r="CD5" s="22">
        <f t="shared" ref="CD5" si="19">CD6</f>
        <v>2060.3000000000002</v>
      </c>
      <c r="CE5" s="22">
        <f t="shared" ref="CE5" si="20">CE6</f>
        <v>7077.9</v>
      </c>
      <c r="CF5" s="22">
        <f t="shared" ref="CF5" si="21">CF6</f>
        <v>360</v>
      </c>
      <c r="CG5" s="22">
        <f t="shared" ref="CG5" si="22">CG6</f>
        <v>39303.949999999997</v>
      </c>
      <c r="CH5" s="22">
        <f t="shared" ref="CH5:CI5" si="23">CH6</f>
        <v>3705.6</v>
      </c>
      <c r="CI5" s="22">
        <f t="shared" si="23"/>
        <v>2500</v>
      </c>
      <c r="CJ5" s="22">
        <f t="shared" ref="CJ5" si="24">CJ6</f>
        <v>2042.6</v>
      </c>
      <c r="CK5" s="22">
        <f t="shared" ref="CK5" si="25">CK6</f>
        <v>6000</v>
      </c>
      <c r="CL5" s="22">
        <f t="shared" ref="CL5" si="26">CL6</f>
        <v>13980</v>
      </c>
      <c r="CM5" s="22">
        <f t="shared" ref="CM5" si="27">CM6</f>
        <v>500</v>
      </c>
      <c r="CN5" s="22">
        <f t="shared" ref="CN5" si="28">CN6</f>
        <v>351</v>
      </c>
      <c r="CO5" s="22">
        <f t="shared" ref="CO5" si="29">CO6</f>
        <v>987.5</v>
      </c>
      <c r="CP5" s="22">
        <f t="shared" ref="CP5" si="30">CP6</f>
        <v>3901</v>
      </c>
      <c r="CQ5" s="22">
        <f t="shared" ref="CQ5" si="31">CQ6</f>
        <v>3991.0220000000004</v>
      </c>
      <c r="CR5" s="22">
        <f>CR6</f>
        <v>0</v>
      </c>
      <c r="CS5" s="22">
        <f t="shared" ref="CS5" si="32">CS6</f>
        <v>8434.9992000000002</v>
      </c>
      <c r="CT5" s="22">
        <f t="shared" ref="CT5:CU5" si="33">CT6</f>
        <v>1292.5989999999999</v>
      </c>
      <c r="CU5" s="22">
        <f t="shared" si="33"/>
        <v>5000</v>
      </c>
      <c r="CV5" s="22">
        <f t="shared" ref="CV5" si="34">CV6</f>
        <v>1336.08</v>
      </c>
      <c r="CW5" s="22">
        <f>+CW6+CW11</f>
        <v>3891.5</v>
      </c>
      <c r="CX5" s="29">
        <f>SUM(CY5:DV5)</f>
        <v>780602.29035922349</v>
      </c>
      <c r="CY5" s="22">
        <f>CY6</f>
        <v>510166.24320768361</v>
      </c>
      <c r="CZ5" s="22">
        <f t="shared" ref="CZ5:DA5" si="35">CZ6</f>
        <v>104614.52779755926</v>
      </c>
      <c r="DA5" s="22">
        <f t="shared" si="35"/>
        <v>39843.462582440741</v>
      </c>
      <c r="DB5" s="22">
        <f t="shared" ref="DB5" si="36">DB6</f>
        <v>19262.006571539998</v>
      </c>
      <c r="DC5" s="22">
        <f t="shared" ref="DC5" si="37">DC6</f>
        <v>2060.3000000000002</v>
      </c>
      <c r="DD5" s="22">
        <f t="shared" ref="DD5" si="38">DD6</f>
        <v>7077.9</v>
      </c>
      <c r="DE5" s="22">
        <f t="shared" ref="DE5" si="39">DE6</f>
        <v>360</v>
      </c>
      <c r="DF5" s="22">
        <f t="shared" ref="DF5" si="40">DF6</f>
        <v>39303.949999999997</v>
      </c>
      <c r="DG5" s="22">
        <f t="shared" ref="DG5:DH5" si="41">DG6</f>
        <v>3705.6</v>
      </c>
      <c r="DH5" s="22">
        <f t="shared" si="41"/>
        <v>2500</v>
      </c>
      <c r="DI5" s="22">
        <f t="shared" ref="DI5" si="42">DI6</f>
        <v>2042.6</v>
      </c>
      <c r="DJ5" s="22">
        <f t="shared" ref="DJ5" si="43">DJ6</f>
        <v>6000</v>
      </c>
      <c r="DK5" s="22">
        <f t="shared" ref="DK5" si="44">DK6</f>
        <v>13980</v>
      </c>
      <c r="DL5" s="22">
        <f t="shared" ref="DL5" si="45">DL6</f>
        <v>500</v>
      </c>
      <c r="DM5" s="22">
        <f t="shared" ref="DM5" si="46">DM6</f>
        <v>351</v>
      </c>
      <c r="DN5" s="22">
        <f t="shared" ref="DN5" si="47">DN6</f>
        <v>987.5</v>
      </c>
      <c r="DO5" s="22">
        <f t="shared" ref="DO5" si="48">DO6</f>
        <v>3901</v>
      </c>
      <c r="DP5" s="22">
        <f t="shared" ref="DP5" si="49">DP6</f>
        <v>3991.0220000000004</v>
      </c>
      <c r="DQ5" s="22">
        <f>DQ6</f>
        <v>0</v>
      </c>
      <c r="DR5" s="22">
        <f t="shared" ref="DR5" si="50">DR6</f>
        <v>8434.9992000000002</v>
      </c>
      <c r="DS5" s="22">
        <f t="shared" ref="DS5:DT5" si="51">DS6</f>
        <v>1292.5989999999999</v>
      </c>
      <c r="DT5" s="22">
        <f t="shared" si="51"/>
        <v>5000</v>
      </c>
      <c r="DU5" s="22">
        <f t="shared" ref="DU5" si="52">DU6</f>
        <v>1336.08</v>
      </c>
      <c r="DV5" s="22">
        <f>+DV6+DV11</f>
        <v>3891.5</v>
      </c>
    </row>
    <row r="6" spans="1:126" ht="76.5" x14ac:dyDescent="0.25">
      <c r="A6" s="5"/>
      <c r="B6" s="4">
        <v>11001</v>
      </c>
      <c r="C6" s="4" t="s">
        <v>40</v>
      </c>
      <c r="D6" s="29">
        <f>SUM(E6:AB6)</f>
        <v>576169.3912999999</v>
      </c>
      <c r="E6" s="22">
        <f>'[1]2-ԸՆԴԱՄԵՆԸ ԾԱԽՍԵՐ'!$E$20</f>
        <v>396960.74</v>
      </c>
      <c r="F6" s="22">
        <f>'[1]2-ԸՆԴԱՄԵՆԸ ԾԱԽՍԵՐ'!$E$21</f>
        <v>94249</v>
      </c>
      <c r="G6" s="22">
        <f>'[1]2-ԸՆԴԱՄԵՆԸ ԾԱԽՍԵՐ'!$E$22</f>
        <v>30747.4</v>
      </c>
      <c r="H6" s="22">
        <f>'[1]2-ԸՆԴԱՄԵՆԸ ԾԱԽՍԵՐ'!$E$23</f>
        <v>13592.9674</v>
      </c>
      <c r="I6" s="22">
        <f>'[1]2-ԸՆԴԱՄԵՆԸ ԾԱԽՍԵՐ'!$E$28</f>
        <v>1030.0999999999999</v>
      </c>
      <c r="J6" s="22">
        <f>'[1]2-ԸՆԴԱՄԵՆԸ ԾԱԽՍԵՐ'!$E$32</f>
        <v>2981.2440000000001</v>
      </c>
      <c r="K6" s="22">
        <f>'[1]2-ԸՆԴԱՄԵՆԸ ԾԱԽՍԵՐ'!$E$33</f>
        <v>325.80399999999997</v>
      </c>
      <c r="L6" s="22">
        <f>'[1]2-ԸՆԴԱՄԵՆԸ ԾԱԽՍԵՐ'!$E$36</f>
        <v>2802.4</v>
      </c>
      <c r="M6" s="22"/>
      <c r="N6" s="22">
        <f>'[1]2-ԸՆԴԱՄԵՆԸ ԾԱԽՍԵՐ'!$E$41</f>
        <v>2023.53</v>
      </c>
      <c r="O6" s="22">
        <f>'[1]2-ԸՆԴԱՄԵՆԸ ԾԱԽՍԵՐ'!$E$42</f>
        <v>110</v>
      </c>
      <c r="P6" s="22">
        <f>'[1]2-ԸՆԴԱՄԵՆԸ ԾԱԽՍԵՐ'!$E$43</f>
        <v>2596.5</v>
      </c>
      <c r="Q6" s="22">
        <f>'[1]2-ԸՆԴԱՄԵՆԸ ԾԱԽՍԵՐ'!$E$44</f>
        <v>0</v>
      </c>
      <c r="R6" s="22">
        <f>'[1]2-ԸՆԴԱՄԵՆԸ ԾԱԽՍԵՐ'!$E$45</f>
        <v>1355.16</v>
      </c>
      <c r="S6" s="22">
        <f>'[1]2-ԸՆԴԱՄԵՆԸ ԾԱԽՍԵՐ'!$E$46</f>
        <v>232</v>
      </c>
      <c r="T6" s="22">
        <f>'[1]2-ԸՆԴԱՄԵՆԸ ԾԱԽՍԵՐ'!$E$47</f>
        <v>78</v>
      </c>
      <c r="U6" s="22">
        <f>'[1]2-ԸՆԴԱՄԵՆԸ ԾԱԽՍԵՐ'!$E$49</f>
        <v>9947.6119999999992</v>
      </c>
      <c r="V6" s="22">
        <f>'[1]2-ԸՆԴԱՄԵՆԸ ԾԱԽՍԵՐ'!$E$50</f>
        <v>2756</v>
      </c>
      <c r="W6" s="22">
        <f>'[1]2-ԸՆԴԱՄԵՆԸ ԾԱԽՍԵՐ'!$E$54</f>
        <v>3475.0839000000001</v>
      </c>
      <c r="X6" s="22">
        <f>'[1]2-ԸՆԴԱՄԵՆԸ ԾԱԽՍԵՐ'!$E$59</f>
        <v>4552.33</v>
      </c>
      <c r="Y6" s="22">
        <f>'[1]2-ԸՆԴԱՄԵՆԸ ԾԱԽՍԵՐ'!$E$60</f>
        <v>101.07</v>
      </c>
      <c r="Z6" s="22">
        <f>'[1]2-ԸՆԴԱՄԵՆԸ ԾԱԽՍԵՐ'!$E$61</f>
        <v>4825.8999999999996</v>
      </c>
      <c r="AA6" s="22">
        <f>'[1]2-ԸՆԴԱՄԵՆԸ ԾԱԽՍԵՐ'!$E$71</f>
        <v>1426.55</v>
      </c>
      <c r="AB6" s="22"/>
      <c r="AC6" s="29">
        <f>SUM(AD6:AX6)</f>
        <v>738913.80119999975</v>
      </c>
      <c r="AD6" s="22">
        <f>'[1]2-ԸՆԴԱՄԵՆԸ ԾԱԽՍԵՐ'!$F$20</f>
        <v>482941.7</v>
      </c>
      <c r="AE6" s="22">
        <f>'[1]2-ԸՆԴԱՄԵՆԸ ԾԱԽՍԵՐ'!$F$21</f>
        <v>107665.3</v>
      </c>
      <c r="AF6" s="22">
        <f>'[1]2-ԸՆԴԱՄԵՆԸ ԾԱԽՍԵՐ'!$F$22</f>
        <v>30318.1</v>
      </c>
      <c r="AG6" s="22">
        <f>'[1]2-ԸՆԴԱՄԵՆԸ ԾԱԽՍԵՐ'!$F$23</f>
        <v>18494.849999999999</v>
      </c>
      <c r="AH6" s="22">
        <f>'[1]2-ԸՆԴԱՄԵՆԸ ԾԱԽՍԵՐ'!$F$28</f>
        <v>1660.3</v>
      </c>
      <c r="AI6" s="22">
        <f>'[1]2-ԸՆԴԱՄԵՆԸ ԾԱԽՍԵՐ'!$F$32</f>
        <v>7266.2</v>
      </c>
      <c r="AJ6" s="22">
        <f>'[1]2-ԸՆԴԱՄԵՆԸ ԾԱԽՍԵՐ'!$F$33</f>
        <v>360</v>
      </c>
      <c r="AK6" s="22">
        <f>'[1]2-ԸՆԴԱՄԵՆԸ ԾԱԽՍԵՐ'!$F$36</f>
        <v>39303.949999999997</v>
      </c>
      <c r="AL6" s="22">
        <f>'[1]2-ԸՆԴԱՄԵՆԸ ԾԱԽՍԵՐ'!$F$41</f>
        <v>3705.6</v>
      </c>
      <c r="AM6" s="22">
        <f>'[1]2-ԸՆԴԱՄԵՆԸ ԾԱԽՍԵՐ'!$F$43</f>
        <v>1303.5999999999999</v>
      </c>
      <c r="AN6" s="22">
        <f>'[1]2-ԸՆԴԱՄԵՆԸ ԾԱԽՍԵՐ'!$F$44</f>
        <v>6000</v>
      </c>
      <c r="AO6" s="22">
        <f>'[1]2-ԸՆԴԱՄԵՆԸ ԾԱԽՍԵՐ'!$F$45</f>
        <v>14100</v>
      </c>
      <c r="AP6" s="22">
        <f>'[1]2-ԸՆԴԱՄԵՆԸ ԾԱԽՍԵՐ'!$F$46</f>
        <v>500</v>
      </c>
      <c r="AQ6" s="22">
        <f>'[1]2-ԸՆԴԱՄԵՆԸ ԾԱԽՍԵՐ'!$F$47</f>
        <v>351</v>
      </c>
      <c r="AR6" s="22">
        <f>'[1]2-ԸՆԴԱՄԵՆԸ ԾԱԽՍԵՐ'!$F$49</f>
        <v>987.5</v>
      </c>
      <c r="AS6" s="22">
        <f>'[1]2-ԸՆԴԱՄԵՆԸ ԾԱԽՍԵՐ'!$F$50</f>
        <v>3901</v>
      </c>
      <c r="AT6" s="22">
        <f>'[1]2-ԸՆԴԱՄԵՆԸ ԾԱԽՍԵՐ'!$F$54</f>
        <v>3991.002</v>
      </c>
      <c r="AU6" s="22">
        <f>'[1]2-ԸՆԴԱՄԵՆԸ ԾԱԽՍԵՐ'!$F$59</f>
        <v>8434.9992000000002</v>
      </c>
      <c r="AV6" s="22">
        <f>'[1]2-ԸՆԴԱՄԵՆԸ ԾԱԽՍԵՐ'!$F$61</f>
        <v>1292.5999999999999</v>
      </c>
      <c r="AW6" s="22">
        <v>5000</v>
      </c>
      <c r="AX6" s="22">
        <f>'[1]2-ԸՆԴԱՄԵՆԸ ԾԱԽՍԵՐ'!$F$71</f>
        <v>1336.1</v>
      </c>
      <c r="AY6" s="22"/>
      <c r="AZ6" s="29">
        <f>SUM(BA6:BX6)</f>
        <v>754006.44667265087</v>
      </c>
      <c r="BA6" s="22">
        <f>'[1]2-ԸՆԴԱՄԵՆԸ ԾԱԽՍԵՐ'!$G$20</f>
        <v>492432.51894111099</v>
      </c>
      <c r="BB6" s="22">
        <f>'[1]2-ԸՆԴԱՄԵՆԸ ԾԱԽՍԵՐ'!$G$21</f>
        <v>101445.76737333328</v>
      </c>
      <c r="BC6" s="22">
        <f>'[1]2-ԸՆԴԱՄԵՆԸ ԾԱԽՍԵՐ'!$G$22</f>
        <v>38041.603586666657</v>
      </c>
      <c r="BD6" s="22">
        <f>'[1]2-ԸՆԴԱՄԵՆԸ ԾԱԽՍԵՐ'!$G$23</f>
        <v>19262.006571539998</v>
      </c>
      <c r="BE6" s="22">
        <f>'[1]2-ԸՆԴԱՄԵՆԸ ԾԱԽՍԵՐ'!$G$28</f>
        <v>2060.3000000000002</v>
      </c>
      <c r="BF6" s="22">
        <f>'[1]2-ԸՆԴԱՄԵՆԸ ԾԱԽՍԵՐ'!$G$32</f>
        <v>7077.9</v>
      </c>
      <c r="BG6" s="22">
        <f>'[1]2-ԸՆԴԱՄԵՆԸ ԾԱԽՍԵՐ'!$G$33</f>
        <v>360</v>
      </c>
      <c r="BH6" s="22">
        <f>'[1]2-ԸՆԴԱՄԵՆԸ ԾԱԽՍԵՐ'!$G$36</f>
        <v>39303.949999999997</v>
      </c>
      <c r="BI6" s="22">
        <f>'[1]2-ԸՆԴԱՄԵՆԸ ԾԱԽՍԵՐ'!$G$41</f>
        <v>3705.6</v>
      </c>
      <c r="BJ6" s="22">
        <f>'[1]2-ԸՆԴԱՄԵՆԸ ԾԱԽՍԵՐ'!$G$42</f>
        <v>2500</v>
      </c>
      <c r="BK6" s="22">
        <f>'[1]2-ԸՆԴԱՄԵՆԸ ԾԱԽՍԵՐ'!$G$43</f>
        <v>2042.6</v>
      </c>
      <c r="BL6" s="22">
        <f>'[1]2-ԸՆԴԱՄԵՆԸ ԾԱԽՍԵՐ'!$G$44</f>
        <v>6000</v>
      </c>
      <c r="BM6" s="22">
        <f>'[1]2-ԸՆԴԱՄԵՆԸ ԾԱԽՍԵՐ'!$G$45</f>
        <v>13980</v>
      </c>
      <c r="BN6" s="22">
        <f>'[1]2-ԸՆԴԱՄԵՆԸ ԾԱԽՍԵՐ'!$G$46</f>
        <v>500</v>
      </c>
      <c r="BO6" s="22">
        <f>'[1]2-ԸՆԴԱՄԵՆԸ ԾԱԽՍԵՐ'!$G$47</f>
        <v>351</v>
      </c>
      <c r="BP6" s="22">
        <f>'[1]2-ԸՆԴԱՄԵՆԸ ԾԱԽՍԵՐ'!$G$49</f>
        <v>987.5</v>
      </c>
      <c r="BQ6" s="22">
        <f>'[1]2-ԸՆԴԱՄԵՆԸ ԾԱԽՍԵՐ'!$G$50</f>
        <v>3901</v>
      </c>
      <c r="BR6" s="22">
        <f>'[1]2-ԸՆԴԱՄԵՆԸ ԾԱԽՍԵՐ'!$G$54</f>
        <v>3991.0220000000004</v>
      </c>
      <c r="BS6" s="22">
        <f>'[2]2-ԸՆԴԱՄԵՆԸ ԾԱԽՍԵՐ'!$G$59</f>
        <v>0</v>
      </c>
      <c r="BT6" s="22">
        <f>'[1]2-ԸՆԴԱՄԵՆԸ ԾԱԽՍԵՐ'!$G$59</f>
        <v>8434.9992000000002</v>
      </c>
      <c r="BU6" s="22">
        <f>'[1]2-ԸՆԴԱՄԵՆԸ ԾԱԽՍԵՐ'!$G$61</f>
        <v>1292.5989999999999</v>
      </c>
      <c r="BV6" s="22">
        <f>'[1]2-ԸՆԴԱՄԵՆԸ ԾԱԽՍԵՐ'!$G$62</f>
        <v>5000</v>
      </c>
      <c r="BW6" s="22">
        <f>'[1]2-ԸՆԴԱՄԵՆԸ ԾԱԽՍԵՐ'!$G$71</f>
        <v>1336.08</v>
      </c>
      <c r="BX6" s="22"/>
      <c r="BY6" s="29">
        <f>SUM(BZ6:CW6)</f>
        <v>765634.69234755856</v>
      </c>
      <c r="BZ6" s="22">
        <f>'[1]2-ԸՆԴԱՄԵՆԸ ԾԱԽՍԵՐ'!$K$20</f>
        <v>501519.99651601852</v>
      </c>
      <c r="CA6" s="22">
        <f>'[1]2-ԸՆԴԱՄԵՆԸ ԾԱԽՍԵՐ'!$K$21</f>
        <v>103010.88771355557</v>
      </c>
      <c r="CB6" s="22">
        <f>'[1]2-ԸՆԴԱՄԵՆԸ ԾԱԽՍԵՐ'!$K$22</f>
        <v>39017.251346444442</v>
      </c>
      <c r="CC6" s="22">
        <f>'[1]2-ԸՆԴԱՄԵՆԸ ԾԱԽՍԵՐ'!$K$23</f>
        <v>19262.006571539998</v>
      </c>
      <c r="CD6" s="22">
        <f>'[1]2-ԸՆԴԱՄԵՆԸ ԾԱԽՍԵՐ'!$K$28</f>
        <v>2060.3000000000002</v>
      </c>
      <c r="CE6" s="22">
        <f>'[1]2-ԸՆԴԱՄԵՆԸ ԾԱԽՍԵՐ'!$K$32</f>
        <v>7077.9</v>
      </c>
      <c r="CF6" s="22">
        <f>'[1]2-ԸՆԴԱՄԵՆԸ ԾԱԽՍԵՐ'!$K$33</f>
        <v>360</v>
      </c>
      <c r="CG6" s="22">
        <f>'[1]2-ԸՆԴԱՄԵՆԸ ԾԱԽՍԵՐ'!$K$36</f>
        <v>39303.949999999997</v>
      </c>
      <c r="CH6" s="22">
        <f>'[1]2-ԸՆԴԱՄԵՆԸ ԾԱԽՍԵՐ'!$K$41</f>
        <v>3705.6</v>
      </c>
      <c r="CI6" s="22">
        <f>'[1]2-ԸՆԴԱՄԵՆԸ ԾԱԽՍԵՐ'!$K$42</f>
        <v>2500</v>
      </c>
      <c r="CJ6" s="22">
        <f>'[1]2-ԸՆԴԱՄԵՆԸ ԾԱԽՍԵՐ'!$K$43</f>
        <v>2042.6</v>
      </c>
      <c r="CK6" s="22">
        <f>'[1]2-ԸՆԴԱՄԵՆԸ ԾԱԽՍԵՐ'!$K$44</f>
        <v>6000</v>
      </c>
      <c r="CL6" s="22">
        <f>'[1]2-ԸՆԴԱՄԵՆԸ ԾԱԽՍԵՐ'!$K$45</f>
        <v>13980</v>
      </c>
      <c r="CM6" s="22">
        <f>'[1]2-ԸՆԴԱՄԵՆԸ ԾԱԽՍԵՐ'!$K$46</f>
        <v>500</v>
      </c>
      <c r="CN6" s="22">
        <f>'[1]2-ԸՆԴԱՄԵՆԸ ԾԱԽՍԵՐ'!$K$47</f>
        <v>351</v>
      </c>
      <c r="CO6" s="22">
        <f>'[1]2-ԸՆԴԱՄԵՆԸ ԾԱԽՍԵՐ'!$K$49</f>
        <v>987.5</v>
      </c>
      <c r="CP6" s="22">
        <f>'[1]2-ԸՆԴԱՄԵՆԸ ԾԱԽՍԵՐ'!$K$50</f>
        <v>3901</v>
      </c>
      <c r="CQ6" s="22">
        <f>'[1]2-ԸՆԴԱՄԵՆԸ ԾԱԽՍԵՐ'!$K$54</f>
        <v>3991.0220000000004</v>
      </c>
      <c r="CR6" s="22">
        <f t="shared" ref="CR6" si="53">BS6</f>
        <v>0</v>
      </c>
      <c r="CS6" s="22">
        <f>'[1]2-ԸՆԴԱՄԵՆԸ ԾԱԽՍԵՐ'!$K$59</f>
        <v>8434.9992000000002</v>
      </c>
      <c r="CT6" s="22">
        <f>'[1]2-ԸՆԴԱՄԵՆԸ ԾԱԽՍԵՐ'!$K$61</f>
        <v>1292.5989999999999</v>
      </c>
      <c r="CU6" s="22">
        <f>'[1]2-ԸՆԴԱՄԵՆԸ ԾԱԽՍԵՐ'!$K$62</f>
        <v>5000</v>
      </c>
      <c r="CV6" s="22">
        <f>'[1]2-ԸՆԴԱՄԵՆԸ ԾԱԽՍԵՐ'!$K$71</f>
        <v>1336.08</v>
      </c>
      <c r="CW6" s="22"/>
      <c r="CX6" s="29">
        <f>SUM(CY6:DV6)</f>
        <v>776710.79035922349</v>
      </c>
      <c r="CY6" s="22">
        <f>'[1]2-ԸՆԴԱՄԵՆԸ ԾԱԽՍԵՐ'!$L$20</f>
        <v>510166.24320768361</v>
      </c>
      <c r="CZ6" s="22">
        <f>'[1]2-ԸՆԴԱՄԵՆԸ ԾԱԽՍԵՐ'!$L$21</f>
        <v>104614.52779755926</v>
      </c>
      <c r="DA6" s="22">
        <f>'[1]2-ԸՆԴԱՄԵՆԸ ԾԱԽՍԵՐ'!$L$22</f>
        <v>39843.462582440741</v>
      </c>
      <c r="DB6" s="22">
        <f>'[1]2-ԸՆԴԱՄԵՆԸ ԾԱԽՍԵՐ'!$L$23</f>
        <v>19262.006571539998</v>
      </c>
      <c r="DC6" s="22">
        <f>'[1]2-ԸՆԴԱՄԵՆԸ ԾԱԽՍԵՐ'!$L$28</f>
        <v>2060.3000000000002</v>
      </c>
      <c r="DD6" s="22">
        <f>'[1]2-ԸՆԴԱՄԵՆԸ ԾԱԽՍԵՐ'!$L$32</f>
        <v>7077.9</v>
      </c>
      <c r="DE6" s="22">
        <f>'[1]2-ԸՆԴԱՄԵՆԸ ԾԱԽՍԵՐ'!$L$33</f>
        <v>360</v>
      </c>
      <c r="DF6" s="22">
        <f>'[1]2-ԸՆԴԱՄԵՆԸ ԾԱԽՍԵՐ'!$L$36</f>
        <v>39303.949999999997</v>
      </c>
      <c r="DG6" s="22">
        <f>'[1]2-ԸՆԴԱՄԵՆԸ ԾԱԽՍԵՐ'!$L$41</f>
        <v>3705.6</v>
      </c>
      <c r="DH6" s="22">
        <f>'[1]2-ԸՆԴԱՄԵՆԸ ԾԱԽՍԵՐ'!$L$42</f>
        <v>2500</v>
      </c>
      <c r="DI6" s="22">
        <f>'[1]2-ԸՆԴԱՄԵՆԸ ԾԱԽՍԵՐ'!$L$43</f>
        <v>2042.6</v>
      </c>
      <c r="DJ6" s="22">
        <f>'[1]2-ԸՆԴԱՄԵՆԸ ԾԱԽՍԵՐ'!$L$44</f>
        <v>6000</v>
      </c>
      <c r="DK6" s="22">
        <f>'[1]2-ԸՆԴԱՄԵՆԸ ԾԱԽՍԵՐ'!$L$45</f>
        <v>13980</v>
      </c>
      <c r="DL6" s="22">
        <f>'[1]2-ԸՆԴԱՄԵՆԸ ԾԱԽՍԵՐ'!$L$46</f>
        <v>500</v>
      </c>
      <c r="DM6" s="22">
        <f>'[1]2-ԸՆԴԱՄԵՆԸ ԾԱԽՍԵՐ'!$L$47</f>
        <v>351</v>
      </c>
      <c r="DN6" s="22">
        <f>'[1]2-ԸՆԴԱՄԵՆԸ ԾԱԽՍԵՐ'!$L$49</f>
        <v>987.5</v>
      </c>
      <c r="DO6" s="22">
        <f>'[1]2-ԸՆԴԱՄԵՆԸ ԾԱԽՍԵՐ'!$L$50</f>
        <v>3901</v>
      </c>
      <c r="DP6" s="22">
        <f t="shared" ref="DP6:DQ6" si="54">CQ6</f>
        <v>3991.0220000000004</v>
      </c>
      <c r="DQ6" s="22">
        <f t="shared" si="54"/>
        <v>0</v>
      </c>
      <c r="DR6" s="22">
        <f>'[1]2-ԸՆԴԱՄԵՆԸ ԾԱԽՍԵՐ'!$L$59</f>
        <v>8434.9992000000002</v>
      </c>
      <c r="DS6" s="22">
        <f>'[1]2-ԸՆԴԱՄԵՆԸ ԾԱԽՍԵՐ'!$L$61</f>
        <v>1292.5989999999999</v>
      </c>
      <c r="DT6" s="22">
        <f>'[1]2-ԸՆԴԱՄԵՆԸ ԾԱԽՍԵՐ'!$L$62</f>
        <v>5000</v>
      </c>
      <c r="DU6" s="22">
        <f>'[1]2-ԸՆԴԱՄԵՆԸ ԾԱԽՍԵՐ'!$L$71</f>
        <v>1336.08</v>
      </c>
      <c r="DV6" s="22"/>
    </row>
    <row r="7" spans="1:126" hidden="1" x14ac:dyDescent="0.25">
      <c r="A7" s="48" t="s">
        <v>5</v>
      </c>
      <c r="B7" s="48"/>
      <c r="C7" s="4" t="s">
        <v>6</v>
      </c>
      <c r="D7" s="40"/>
      <c r="E7" s="5"/>
      <c r="F7" s="5"/>
      <c r="G7" s="31"/>
      <c r="H7" s="31"/>
      <c r="I7" s="31"/>
      <c r="J7" s="5"/>
      <c r="K7" s="5"/>
      <c r="L7" s="5"/>
      <c r="M7" s="31"/>
      <c r="N7" s="5"/>
      <c r="O7" s="31"/>
      <c r="P7" s="31"/>
      <c r="Q7" s="5"/>
      <c r="R7" s="31"/>
      <c r="S7" s="5"/>
      <c r="T7" s="31"/>
      <c r="U7" s="31"/>
      <c r="V7" s="5"/>
      <c r="W7" s="5"/>
      <c r="X7" s="5"/>
      <c r="Y7" s="39"/>
      <c r="Z7" s="6"/>
      <c r="AA7" s="33"/>
      <c r="AB7" s="6"/>
      <c r="AC7" s="5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39"/>
      <c r="AX7" s="6"/>
      <c r="AY7" s="39"/>
      <c r="AZ7" s="5"/>
      <c r="BA7" s="6"/>
      <c r="BB7" s="6"/>
      <c r="BC7" s="6"/>
      <c r="BD7" s="6"/>
      <c r="BE7" s="6"/>
      <c r="BF7" s="6"/>
      <c r="BG7" s="6"/>
      <c r="BH7" s="6"/>
      <c r="BI7" s="6"/>
      <c r="BJ7" s="28"/>
      <c r="BK7" s="6"/>
      <c r="BL7" s="6"/>
      <c r="BM7" s="6"/>
      <c r="BN7" s="6"/>
      <c r="BO7" s="6"/>
      <c r="BP7" s="6"/>
      <c r="BQ7" s="6"/>
      <c r="BR7" s="6"/>
      <c r="BS7" s="6"/>
      <c r="BT7" s="6"/>
      <c r="BU7" s="5"/>
      <c r="BV7" s="33"/>
      <c r="BW7" s="33"/>
      <c r="BX7" s="5"/>
      <c r="BY7" s="5"/>
      <c r="BZ7" s="6"/>
      <c r="CA7" s="6"/>
      <c r="CB7" s="6"/>
      <c r="CC7" s="6"/>
      <c r="CD7" s="6"/>
      <c r="CE7" s="6"/>
      <c r="CF7" s="6"/>
      <c r="CG7" s="6"/>
      <c r="CH7" s="6"/>
      <c r="CI7" s="28"/>
      <c r="CJ7" s="6"/>
      <c r="CK7" s="6"/>
      <c r="CL7" s="6"/>
      <c r="CM7" s="6"/>
      <c r="CN7" s="6"/>
      <c r="CO7" s="6"/>
      <c r="CP7" s="6"/>
      <c r="CQ7" s="6"/>
      <c r="CR7" s="6"/>
      <c r="CS7" s="5"/>
      <c r="CT7" s="5"/>
      <c r="CU7" s="33"/>
      <c r="CV7" s="35"/>
      <c r="CW7" s="5"/>
      <c r="CX7" s="5"/>
      <c r="CY7" s="5"/>
      <c r="CZ7" s="5"/>
      <c r="DA7" s="5"/>
      <c r="DH7" s="28"/>
      <c r="DV7" s="35"/>
    </row>
    <row r="8" spans="1:126" ht="51" hidden="1" x14ac:dyDescent="0.25">
      <c r="A8" s="49"/>
      <c r="B8" s="4" t="s">
        <v>7</v>
      </c>
      <c r="C8" s="4" t="s">
        <v>8</v>
      </c>
      <c r="D8" s="40"/>
      <c r="E8" s="5"/>
      <c r="F8" s="5"/>
      <c r="G8" s="31"/>
      <c r="H8" s="31"/>
      <c r="I8" s="31"/>
      <c r="J8" s="5"/>
      <c r="K8" s="5"/>
      <c r="L8" s="5"/>
      <c r="M8" s="31"/>
      <c r="N8" s="5"/>
      <c r="O8" s="31"/>
      <c r="P8" s="31"/>
      <c r="Q8" s="5"/>
      <c r="R8" s="31"/>
      <c r="S8" s="5"/>
      <c r="T8" s="31"/>
      <c r="U8" s="31"/>
      <c r="V8" s="5"/>
      <c r="W8" s="5"/>
      <c r="X8" s="5"/>
      <c r="Y8" s="39"/>
      <c r="Z8" s="6"/>
      <c r="AA8" s="33"/>
      <c r="AB8" s="6"/>
      <c r="AC8" s="5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39"/>
      <c r="AX8" s="6"/>
      <c r="AY8" s="39"/>
      <c r="AZ8" s="5"/>
      <c r="BA8" s="6"/>
      <c r="BB8" s="6"/>
      <c r="BC8" s="6"/>
      <c r="BD8" s="6"/>
      <c r="BE8" s="6"/>
      <c r="BF8" s="6"/>
      <c r="BG8" s="6"/>
      <c r="BH8" s="6"/>
      <c r="BI8" s="6"/>
      <c r="BJ8" s="28"/>
      <c r="BK8" s="6"/>
      <c r="BL8" s="6"/>
      <c r="BM8" s="6"/>
      <c r="BN8" s="6"/>
      <c r="BO8" s="6"/>
      <c r="BP8" s="6"/>
      <c r="BQ8" s="6"/>
      <c r="BR8" s="6"/>
      <c r="BS8" s="6"/>
      <c r="BT8" s="6"/>
      <c r="BU8" s="5"/>
      <c r="BV8" s="33"/>
      <c r="BW8" s="33"/>
      <c r="BX8" s="5"/>
      <c r="BY8" s="5"/>
      <c r="BZ8" s="6"/>
      <c r="CA8" s="6"/>
      <c r="CB8" s="6"/>
      <c r="CC8" s="6"/>
      <c r="CD8" s="6"/>
      <c r="CE8" s="6"/>
      <c r="CF8" s="6"/>
      <c r="CG8" s="6"/>
      <c r="CH8" s="6"/>
      <c r="CI8" s="28"/>
      <c r="CJ8" s="6"/>
      <c r="CK8" s="6"/>
      <c r="CL8" s="6"/>
      <c r="CM8" s="6"/>
      <c r="CN8" s="6"/>
      <c r="CO8" s="6"/>
      <c r="CP8" s="6"/>
      <c r="CQ8" s="6"/>
      <c r="CR8" s="6"/>
      <c r="CS8" s="5"/>
      <c r="CT8" s="5"/>
      <c r="CU8" s="33"/>
      <c r="CV8" s="35"/>
      <c r="CW8" s="5"/>
      <c r="CX8" s="5"/>
      <c r="CY8" s="5"/>
      <c r="CZ8" s="5"/>
      <c r="DA8" s="5"/>
      <c r="DH8" s="28"/>
      <c r="DV8" s="35"/>
    </row>
    <row r="9" spans="1:126" hidden="1" x14ac:dyDescent="0.25">
      <c r="A9" s="49"/>
      <c r="B9" s="4" t="s">
        <v>9</v>
      </c>
      <c r="C9" s="4" t="s">
        <v>10</v>
      </c>
      <c r="D9" s="40"/>
      <c r="E9" s="5"/>
      <c r="F9" s="5"/>
      <c r="G9" s="31"/>
      <c r="H9" s="31"/>
      <c r="I9" s="31"/>
      <c r="J9" s="5"/>
      <c r="K9" s="5"/>
      <c r="L9" s="5"/>
      <c r="M9" s="31"/>
      <c r="N9" s="5"/>
      <c r="O9" s="31"/>
      <c r="P9" s="31"/>
      <c r="Q9" s="5"/>
      <c r="R9" s="31"/>
      <c r="S9" s="5"/>
      <c r="T9" s="31"/>
      <c r="U9" s="31"/>
      <c r="V9" s="5"/>
      <c r="W9" s="5"/>
      <c r="X9" s="5"/>
      <c r="Y9" s="39"/>
      <c r="Z9" s="6"/>
      <c r="AA9" s="33"/>
      <c r="AB9" s="6"/>
      <c r="AC9" s="5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39"/>
      <c r="AX9" s="6"/>
      <c r="AY9" s="39"/>
      <c r="AZ9" s="5"/>
      <c r="BA9" s="6"/>
      <c r="BB9" s="6"/>
      <c r="BC9" s="6"/>
      <c r="BD9" s="6"/>
      <c r="BE9" s="6"/>
      <c r="BF9" s="6"/>
      <c r="BG9" s="6"/>
      <c r="BH9" s="6"/>
      <c r="BI9" s="6"/>
      <c r="BJ9" s="28"/>
      <c r="BK9" s="6"/>
      <c r="BL9" s="6"/>
      <c r="BM9" s="6"/>
      <c r="BN9" s="6"/>
      <c r="BO9" s="6"/>
      <c r="BP9" s="6"/>
      <c r="BQ9" s="6"/>
      <c r="BR9" s="6"/>
      <c r="BS9" s="6"/>
      <c r="BT9" s="6"/>
      <c r="BU9" s="5"/>
      <c r="BV9" s="33"/>
      <c r="BW9" s="33"/>
      <c r="BX9" s="5"/>
      <c r="BY9" s="5"/>
      <c r="BZ9" s="6"/>
      <c r="CA9" s="6"/>
      <c r="CB9" s="6"/>
      <c r="CC9" s="6"/>
      <c r="CD9" s="6"/>
      <c r="CE9" s="6"/>
      <c r="CF9" s="6"/>
      <c r="CG9" s="6"/>
      <c r="CH9" s="6"/>
      <c r="CI9" s="28"/>
      <c r="CJ9" s="6"/>
      <c r="CK9" s="6"/>
      <c r="CL9" s="6"/>
      <c r="CM9" s="6"/>
      <c r="CN9" s="6"/>
      <c r="CO9" s="6"/>
      <c r="CP9" s="6"/>
      <c r="CQ9" s="6"/>
      <c r="CR9" s="6"/>
      <c r="CS9" s="5"/>
      <c r="CT9" s="5"/>
      <c r="CU9" s="33"/>
      <c r="CV9" s="35"/>
      <c r="CW9" s="5"/>
      <c r="CX9" s="5"/>
      <c r="CY9" s="5"/>
      <c r="CZ9" s="5"/>
      <c r="DA9" s="5"/>
      <c r="DH9" s="28"/>
      <c r="DV9" s="35"/>
    </row>
    <row r="10" spans="1:126" hidden="1" x14ac:dyDescent="0.25">
      <c r="A10" s="48" t="s">
        <v>11</v>
      </c>
      <c r="B10" s="48"/>
      <c r="C10" s="48"/>
      <c r="D10" s="40"/>
      <c r="E10" s="5"/>
      <c r="F10" s="5"/>
      <c r="G10" s="31"/>
      <c r="H10" s="31"/>
      <c r="I10" s="31"/>
      <c r="J10" s="5"/>
      <c r="K10" s="5"/>
      <c r="L10" s="5"/>
      <c r="M10" s="31"/>
      <c r="N10" s="5"/>
      <c r="O10" s="31"/>
      <c r="P10" s="31"/>
      <c r="Q10" s="5"/>
      <c r="R10" s="31"/>
      <c r="S10" s="5"/>
      <c r="T10" s="31"/>
      <c r="U10" s="31"/>
      <c r="V10" s="5"/>
      <c r="W10" s="5"/>
      <c r="X10" s="5"/>
      <c r="Y10" s="39"/>
      <c r="Z10" s="6"/>
      <c r="AA10" s="33"/>
      <c r="AB10" s="6"/>
      <c r="AC10" s="5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39"/>
      <c r="AX10" s="6"/>
      <c r="AY10" s="39"/>
      <c r="AZ10" s="5"/>
      <c r="BA10" s="6"/>
      <c r="BB10" s="6"/>
      <c r="BC10" s="6"/>
      <c r="BD10" s="6"/>
      <c r="BE10" s="6"/>
      <c r="BF10" s="6"/>
      <c r="BG10" s="6"/>
      <c r="BH10" s="6"/>
      <c r="BI10" s="6"/>
      <c r="BJ10" s="28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5"/>
      <c r="BV10" s="33"/>
      <c r="BW10" s="33"/>
      <c r="BX10" s="5"/>
      <c r="BY10" s="5"/>
      <c r="BZ10" s="6"/>
      <c r="CA10" s="6"/>
      <c r="CB10" s="6"/>
      <c r="CC10" s="6"/>
      <c r="CD10" s="6"/>
      <c r="CE10" s="6"/>
      <c r="CF10" s="6"/>
      <c r="CG10" s="6"/>
      <c r="CH10" s="6"/>
      <c r="CI10" s="28"/>
      <c r="CJ10" s="6"/>
      <c r="CK10" s="6"/>
      <c r="CL10" s="6"/>
      <c r="CM10" s="6"/>
      <c r="CN10" s="6"/>
      <c r="CO10" s="6"/>
      <c r="CP10" s="6"/>
      <c r="CQ10" s="6"/>
      <c r="CR10" s="6"/>
      <c r="CS10" s="5"/>
      <c r="CT10" s="5"/>
      <c r="CU10" s="33"/>
      <c r="CV10" s="35"/>
      <c r="CW10" s="5"/>
      <c r="CX10" s="5"/>
      <c r="CY10" s="5"/>
      <c r="CZ10" s="5"/>
      <c r="DA10" s="5"/>
      <c r="DH10" s="28"/>
      <c r="DV10" s="35"/>
    </row>
    <row r="11" spans="1:126" ht="44.25" customHeight="1" x14ac:dyDescent="0.25">
      <c r="A11" s="33"/>
      <c r="B11" s="32">
        <v>31001</v>
      </c>
      <c r="C11" s="32" t="s">
        <v>78</v>
      </c>
      <c r="D11" s="29">
        <f>SUM(E11:AB11)</f>
        <v>6390.7</v>
      </c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>
        <f>'[1]2-ԸՆԴԱՄԵՆԸ ԾԱԽՍԵՐ'!$E$83</f>
        <v>6390.7</v>
      </c>
      <c r="AC11" s="29">
        <f>SUM(AD11:AY11)</f>
        <v>16265.2</v>
      </c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>
        <f>'[1]2-ԸՆԴԱՄԵՆԸ ԾԱԽՍԵՐ'!$F$80</f>
        <v>16265.2</v>
      </c>
      <c r="AZ11" s="29">
        <f>SUM(BA11:BX11)</f>
        <v>19818.2</v>
      </c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>
        <f>'[1]2-ԸՆԴԱՄԵՆԸ ԾԱԽՍԵՐ'!$G$80</f>
        <v>19818.2</v>
      </c>
      <c r="BY11" s="29">
        <f>SUM(BZ11:CW11)</f>
        <v>3891.5</v>
      </c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>
        <f t="shared" ref="CP11" si="55">BQ11</f>
        <v>0</v>
      </c>
      <c r="CQ11" s="22">
        <f t="shared" ref="CQ11" si="56">BR11</f>
        <v>0</v>
      </c>
      <c r="CR11" s="22">
        <f t="shared" ref="CR11" si="57">BS11</f>
        <v>0</v>
      </c>
      <c r="CS11" s="22">
        <f t="shared" ref="CS11" si="58">BT11</f>
        <v>0</v>
      </c>
      <c r="CT11" s="22">
        <f t="shared" ref="CT11:CU11" si="59">BU11</f>
        <v>0</v>
      </c>
      <c r="CU11" s="22">
        <f t="shared" si="59"/>
        <v>0</v>
      </c>
      <c r="CV11" s="22"/>
      <c r="CW11" s="22">
        <f>'[1]2-ԸՆԴԱՄԵՆԸ ԾԱԽՍԵՐ'!$K$80</f>
        <v>3891.5</v>
      </c>
      <c r="CX11" s="29">
        <f>SUM(CY11:DV11)</f>
        <v>3891.5</v>
      </c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>
        <f>'[1]2-ԸՆԴԱՄԵՆԸ ԾԱԽՍԵՐ'!$L$80</f>
        <v>3891.5</v>
      </c>
    </row>
    <row r="12" spans="1:126" x14ac:dyDescent="0.25">
      <c r="A12" s="2"/>
    </row>
    <row r="13" spans="1:126" x14ac:dyDescent="0.25">
      <c r="CX13" s="36"/>
    </row>
    <row r="14" spans="1:126" x14ac:dyDescent="0.25">
      <c r="AZ14" s="36"/>
    </row>
    <row r="15" spans="1:126" x14ac:dyDescent="0.25">
      <c r="A15" s="3"/>
    </row>
  </sheetData>
  <mergeCells count="134">
    <mergeCell ref="Y3:Y4"/>
    <mergeCell ref="AY3:AY4"/>
    <mergeCell ref="AW3:AW4"/>
    <mergeCell ref="AC2:AY2"/>
    <mergeCell ref="D2:AB2"/>
    <mergeCell ref="AZ2:BX2"/>
    <mergeCell ref="BY2:CW2"/>
    <mergeCell ref="BU3:BU4"/>
    <mergeCell ref="BX3:BX4"/>
    <mergeCell ref="CS3:CS4"/>
    <mergeCell ref="CT3:CT4"/>
    <mergeCell ref="CW3:CW4"/>
    <mergeCell ref="BY3:BY4"/>
    <mergeCell ref="Z3:Z4"/>
    <mergeCell ref="AB3:AB4"/>
    <mergeCell ref="AD3:AD4"/>
    <mergeCell ref="AE3:AE4"/>
    <mergeCell ref="AP3:AP4"/>
    <mergeCell ref="AS3:AS4"/>
    <mergeCell ref="AM3:AM4"/>
    <mergeCell ref="AO3:AO4"/>
    <mergeCell ref="AQ3:AQ4"/>
    <mergeCell ref="AR3:AR4"/>
    <mergeCell ref="AF3:AF4"/>
    <mergeCell ref="A10:C10"/>
    <mergeCell ref="F3:F4"/>
    <mergeCell ref="J3:J4"/>
    <mergeCell ref="K3:K4"/>
    <mergeCell ref="A2:B4"/>
    <mergeCell ref="C2:C4"/>
    <mergeCell ref="W3:W4"/>
    <mergeCell ref="A5:B5"/>
    <mergeCell ref="A7:B7"/>
    <mergeCell ref="A8:A9"/>
    <mergeCell ref="DV3:DV4"/>
    <mergeCell ref="DU3:DU4"/>
    <mergeCell ref="D3:D4"/>
    <mergeCell ref="E3:E4"/>
    <mergeCell ref="X3:X4"/>
    <mergeCell ref="AC3:AC4"/>
    <mergeCell ref="Q3:Q4"/>
    <mergeCell ref="S3:S4"/>
    <mergeCell ref="V3:V4"/>
    <mergeCell ref="G3:G4"/>
    <mergeCell ref="H3:H4"/>
    <mergeCell ref="I3:I4"/>
    <mergeCell ref="M3:M4"/>
    <mergeCell ref="O3:O4"/>
    <mergeCell ref="P3:P4"/>
    <mergeCell ref="R3:R4"/>
    <mergeCell ref="T3:T4"/>
    <mergeCell ref="U3:U4"/>
    <mergeCell ref="AA3:AA4"/>
    <mergeCell ref="L3:L4"/>
    <mergeCell ref="N3:N4"/>
    <mergeCell ref="AK3:AK4"/>
    <mergeCell ref="AL3:AL4"/>
    <mergeCell ref="AN3:AN4"/>
    <mergeCell ref="AI3:AI4"/>
    <mergeCell ref="AJ3:AJ4"/>
    <mergeCell ref="AG3:AG4"/>
    <mergeCell ref="AH3:AH4"/>
    <mergeCell ref="BC3:BC4"/>
    <mergeCell ref="BD3:BD4"/>
    <mergeCell ref="BE3:BE4"/>
    <mergeCell ref="BF3:BF4"/>
    <mergeCell ref="BG3:BG4"/>
    <mergeCell ref="AT3:AT4"/>
    <mergeCell ref="AU3:AU4"/>
    <mergeCell ref="AV3:AV4"/>
    <mergeCell ref="AX3:AX4"/>
    <mergeCell ref="BA3:BA4"/>
    <mergeCell ref="BB3:BB4"/>
    <mergeCell ref="AZ3:AZ4"/>
    <mergeCell ref="BN3:BN4"/>
    <mergeCell ref="BO3:BO4"/>
    <mergeCell ref="BP3:BP4"/>
    <mergeCell ref="BQ3:BQ4"/>
    <mergeCell ref="BR3:BR4"/>
    <mergeCell ref="BH3:BH4"/>
    <mergeCell ref="BI3:BI4"/>
    <mergeCell ref="BK3:BK4"/>
    <mergeCell ref="BL3:BL4"/>
    <mergeCell ref="BM3:BM4"/>
    <mergeCell ref="BJ3:BJ4"/>
    <mergeCell ref="BS3:BS4"/>
    <mergeCell ref="BZ3:BZ4"/>
    <mergeCell ref="CA3:CA4"/>
    <mergeCell ref="CB3:CB4"/>
    <mergeCell ref="BV3:BV4"/>
    <mergeCell ref="BW3:BW4"/>
    <mergeCell ref="CN3:CN4"/>
    <mergeCell ref="CO3:CO4"/>
    <mergeCell ref="CP3:CP4"/>
    <mergeCell ref="CH3:CH4"/>
    <mergeCell ref="CJ3:CJ4"/>
    <mergeCell ref="CK3:CK4"/>
    <mergeCell ref="CL3:CL4"/>
    <mergeCell ref="CM3:CM4"/>
    <mergeCell ref="CZ3:CZ4"/>
    <mergeCell ref="CU3:CU4"/>
    <mergeCell ref="CV3:CV4"/>
    <mergeCell ref="CC3:CC4"/>
    <mergeCell ref="CD3:CD4"/>
    <mergeCell ref="CE3:CE4"/>
    <mergeCell ref="CF3:CF4"/>
    <mergeCell ref="CG3:CG4"/>
    <mergeCell ref="BT3:BT4"/>
    <mergeCell ref="CQ3:CQ4"/>
    <mergeCell ref="CR3:CR4"/>
    <mergeCell ref="DH3:DH4"/>
    <mergeCell ref="CI3:CI4"/>
    <mergeCell ref="DT3:DT4"/>
    <mergeCell ref="DR3:DR4"/>
    <mergeCell ref="DS3:DS4"/>
    <mergeCell ref="CX2:DV2"/>
    <mergeCell ref="DM3:DM4"/>
    <mergeCell ref="DN3:DN4"/>
    <mergeCell ref="DO3:DO4"/>
    <mergeCell ref="DP3:DP4"/>
    <mergeCell ref="DQ3:DQ4"/>
    <mergeCell ref="DG3:DG4"/>
    <mergeCell ref="DI3:DI4"/>
    <mergeCell ref="DJ3:DJ4"/>
    <mergeCell ref="DK3:DK4"/>
    <mergeCell ref="DL3:DL4"/>
    <mergeCell ref="DB3:DB4"/>
    <mergeCell ref="DC3:DC4"/>
    <mergeCell ref="DD3:DD4"/>
    <mergeCell ref="DE3:DE4"/>
    <mergeCell ref="DF3:DF4"/>
    <mergeCell ref="DA3:DA4"/>
    <mergeCell ref="CX3:CX4"/>
    <mergeCell ref="CY3:CY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H10" sqref="H10"/>
    </sheetView>
  </sheetViews>
  <sheetFormatPr defaultRowHeight="15" x14ac:dyDescent="0.25"/>
  <cols>
    <col min="1" max="1" width="5.28515625" customWidth="1"/>
    <col min="2" max="2" width="6.140625" customWidth="1"/>
    <col min="3" max="3" width="22.28515625" customWidth="1"/>
    <col min="7" max="7" width="9.5703125" bestFit="1" customWidth="1"/>
    <col min="8" max="8" width="10.7109375" bestFit="1" customWidth="1"/>
    <col min="9" max="9" width="9.85546875" bestFit="1" customWidth="1"/>
    <col min="10" max="10" width="9.7109375" customWidth="1"/>
    <col min="11" max="11" width="10.42578125" customWidth="1"/>
  </cols>
  <sheetData>
    <row r="1" spans="1:11" ht="51.75" customHeight="1" x14ac:dyDescent="0.25">
      <c r="A1" s="54" t="s">
        <v>12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35.25" customHeight="1" x14ac:dyDescent="0.25">
      <c r="A2" s="45" t="s">
        <v>1</v>
      </c>
      <c r="B2" s="45"/>
      <c r="C2" s="45" t="s">
        <v>2</v>
      </c>
      <c r="D2" s="56" t="s">
        <v>13</v>
      </c>
      <c r="E2" s="56"/>
      <c r="F2" s="56"/>
      <c r="G2" s="45" t="s">
        <v>83</v>
      </c>
      <c r="H2" s="45" t="s">
        <v>84</v>
      </c>
      <c r="I2" s="45" t="s">
        <v>69</v>
      </c>
      <c r="J2" s="45" t="s">
        <v>87</v>
      </c>
      <c r="K2" s="45" t="s">
        <v>88</v>
      </c>
    </row>
    <row r="3" spans="1:11" x14ac:dyDescent="0.25">
      <c r="A3" s="45"/>
      <c r="B3" s="45"/>
      <c r="C3" s="45"/>
      <c r="D3" s="7" t="s">
        <v>14</v>
      </c>
      <c r="E3" s="7" t="s">
        <v>15</v>
      </c>
      <c r="F3" s="7" t="s">
        <v>16</v>
      </c>
      <c r="G3" s="45"/>
      <c r="H3" s="45"/>
      <c r="I3" s="45"/>
      <c r="J3" s="45"/>
      <c r="K3" s="45"/>
    </row>
    <row r="4" spans="1:11" ht="38.25" customHeight="1" x14ac:dyDescent="0.25">
      <c r="A4" s="48">
        <v>1203</v>
      </c>
      <c r="B4" s="48"/>
      <c r="C4" s="4" t="s">
        <v>38</v>
      </c>
      <c r="D4" s="7" t="s">
        <v>17</v>
      </c>
      <c r="E4" s="7" t="s">
        <v>17</v>
      </c>
      <c r="F4" s="7" t="s">
        <v>17</v>
      </c>
      <c r="G4" s="22">
        <f t="shared" ref="G4:H4" si="0">G5+G10</f>
        <v>582560.09129999985</v>
      </c>
      <c r="H4" s="22">
        <f t="shared" si="0"/>
        <v>755179.00119999971</v>
      </c>
      <c r="I4" s="22">
        <f>I5+I10</f>
        <v>773824.64667265082</v>
      </c>
      <c r="J4" s="22">
        <f>J5+J10</f>
        <v>769526.19234755856</v>
      </c>
      <c r="K4" s="22">
        <f>K5+K10</f>
        <v>780602.29035922349</v>
      </c>
    </row>
    <row r="5" spans="1:11" ht="97.5" customHeight="1" x14ac:dyDescent="0.25">
      <c r="A5" s="6"/>
      <c r="B5" s="4">
        <v>11001</v>
      </c>
      <c r="C5" s="4" t="s">
        <v>40</v>
      </c>
      <c r="D5" s="23" t="s">
        <v>42</v>
      </c>
      <c r="E5" s="23" t="s">
        <v>42</v>
      </c>
      <c r="F5" s="23" t="s">
        <v>42</v>
      </c>
      <c r="G5" s="22">
        <f>+'հավելված 4'!D6</f>
        <v>576169.3912999999</v>
      </c>
      <c r="H5" s="22">
        <f>'հավելված 4'!AC6</f>
        <v>738913.80119999975</v>
      </c>
      <c r="I5" s="22">
        <f>+'հավելված 4'!AZ6</f>
        <v>754006.44667265087</v>
      </c>
      <c r="J5" s="22">
        <f>+'հավելված 4'!BY6</f>
        <v>765634.69234755856</v>
      </c>
      <c r="K5" s="22">
        <f>+'հավելված 4'!CX6</f>
        <v>776710.79035922349</v>
      </c>
    </row>
    <row r="6" spans="1:11" s="27" customFormat="1" ht="48.75" hidden="1" customHeight="1" x14ac:dyDescent="0.25">
      <c r="A6" s="53" t="s">
        <v>5</v>
      </c>
      <c r="B6" s="53"/>
      <c r="C6" s="24" t="s">
        <v>6</v>
      </c>
      <c r="D6" s="25" t="s">
        <v>17</v>
      </c>
      <c r="E6" s="25" t="s">
        <v>17</v>
      </c>
      <c r="F6" s="25" t="s">
        <v>17</v>
      </c>
      <c r="G6" s="26"/>
      <c r="H6" s="26"/>
      <c r="I6" s="22">
        <f>+'հավելված 4'!AZ7</f>
        <v>0</v>
      </c>
      <c r="J6" s="26"/>
      <c r="K6" s="26"/>
    </row>
    <row r="7" spans="1:11" s="27" customFormat="1" ht="63.75" hidden="1" x14ac:dyDescent="0.25">
      <c r="A7" s="55"/>
      <c r="B7" s="24" t="s">
        <v>7</v>
      </c>
      <c r="C7" s="24" t="s">
        <v>8</v>
      </c>
      <c r="D7" s="24"/>
      <c r="E7" s="24"/>
      <c r="F7" s="24"/>
      <c r="G7" s="26"/>
      <c r="H7" s="26"/>
      <c r="I7" s="22">
        <f>+'հավելված 4'!AZ8</f>
        <v>0</v>
      </c>
      <c r="J7" s="26"/>
      <c r="K7" s="26"/>
    </row>
    <row r="8" spans="1:11" s="27" customFormat="1" hidden="1" x14ac:dyDescent="0.25">
      <c r="A8" s="55"/>
      <c r="B8" s="24" t="s">
        <v>9</v>
      </c>
      <c r="C8" s="24" t="s">
        <v>10</v>
      </c>
      <c r="D8" s="24"/>
      <c r="E8" s="24"/>
      <c r="F8" s="24"/>
      <c r="G8" s="26"/>
      <c r="H8" s="26"/>
      <c r="I8" s="22">
        <f>+'հավելված 4'!AZ9</f>
        <v>0</v>
      </c>
      <c r="J8" s="26"/>
      <c r="K8" s="26"/>
    </row>
    <row r="9" spans="1:11" s="27" customFormat="1" hidden="1" x14ac:dyDescent="0.25">
      <c r="A9" s="53" t="s">
        <v>11</v>
      </c>
      <c r="B9" s="53"/>
      <c r="C9" s="53"/>
      <c r="D9" s="24"/>
      <c r="E9" s="24"/>
      <c r="F9" s="24"/>
      <c r="G9" s="26"/>
      <c r="H9" s="26"/>
      <c r="I9" s="22">
        <f>+'հավելված 4'!AZ10</f>
        <v>0</v>
      </c>
      <c r="J9" s="26"/>
      <c r="K9" s="26"/>
    </row>
    <row r="10" spans="1:11" ht="97.5" customHeight="1" x14ac:dyDescent="0.25">
      <c r="A10" s="33"/>
      <c r="B10" s="32">
        <v>31001</v>
      </c>
      <c r="C10" s="32" t="s">
        <v>78</v>
      </c>
      <c r="D10" s="23" t="s">
        <v>42</v>
      </c>
      <c r="E10" s="23" t="s">
        <v>42</v>
      </c>
      <c r="F10" s="23" t="s">
        <v>42</v>
      </c>
      <c r="G10" s="22">
        <f>+'հավելված 4'!D11</f>
        <v>6390.7</v>
      </c>
      <c r="H10" s="22">
        <f>'հավելված 4'!AC11</f>
        <v>16265.2</v>
      </c>
      <c r="I10" s="22">
        <f>+'հավելված 4'!AZ11</f>
        <v>19818.2</v>
      </c>
      <c r="J10" s="22">
        <f>+'հավելված 4'!CW11</f>
        <v>3891.5</v>
      </c>
      <c r="K10" s="22">
        <f>+'հավելված 4'!CX11</f>
        <v>3891.5</v>
      </c>
    </row>
    <row r="13" spans="1:11" x14ac:dyDescent="0.25">
      <c r="A13" s="3"/>
    </row>
  </sheetData>
  <mergeCells count="13">
    <mergeCell ref="A9:C9"/>
    <mergeCell ref="A1:K1"/>
    <mergeCell ref="J2:J3"/>
    <mergeCell ref="K2:K3"/>
    <mergeCell ref="A4:B4"/>
    <mergeCell ref="A6:B6"/>
    <mergeCell ref="A7:A8"/>
    <mergeCell ref="A2:B3"/>
    <mergeCell ref="C2:C3"/>
    <mergeCell ref="D2:F2"/>
    <mergeCell ref="G2:G3"/>
    <mergeCell ref="H2:H3"/>
    <mergeCell ref="I2:I3"/>
  </mergeCells>
  <hyperlinks>
    <hyperlink ref="D2" location="_ftn1" display="_ftn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zoomScale="115" zoomScaleNormal="115" workbookViewId="0">
      <selection activeCell="L6" sqref="L6"/>
    </sheetView>
  </sheetViews>
  <sheetFormatPr defaultRowHeight="15" x14ac:dyDescent="0.25"/>
  <cols>
    <col min="1" max="1" width="4.5703125" customWidth="1"/>
    <col min="2" max="2" width="6" customWidth="1"/>
    <col min="3" max="3" width="22.140625" customWidth="1"/>
    <col min="4" max="5" width="9.7109375" bestFit="1" customWidth="1"/>
    <col min="6" max="7" width="0" hidden="1" customWidth="1"/>
    <col min="8" max="9" width="10.140625" bestFit="1" customWidth="1"/>
    <col min="10" max="11" width="0" hidden="1" customWidth="1"/>
    <col min="12" max="13" width="10" bestFit="1" customWidth="1"/>
    <col min="14" max="15" width="9.140625" hidden="1" customWidth="1"/>
    <col min="16" max="17" width="9.85546875" customWidth="1"/>
    <col min="18" max="19" width="9.140625" hidden="1" customWidth="1"/>
    <col min="20" max="21" width="10" customWidth="1"/>
    <col min="22" max="23" width="9.140625" hidden="1" customWidth="1"/>
  </cols>
  <sheetData>
    <row r="1" spans="1:23" ht="34.5" customHeight="1" x14ac:dyDescent="0.25">
      <c r="A1" s="54" t="s">
        <v>18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3" ht="32.25" customHeight="1" x14ac:dyDescent="0.25">
      <c r="A2" s="45" t="s">
        <v>1</v>
      </c>
      <c r="B2" s="45"/>
      <c r="C2" s="45" t="s">
        <v>2</v>
      </c>
      <c r="D2" s="45" t="s">
        <v>83</v>
      </c>
      <c r="E2" s="45"/>
      <c r="F2" s="45"/>
      <c r="G2" s="45"/>
      <c r="H2" s="45" t="s">
        <v>84</v>
      </c>
      <c r="I2" s="45"/>
      <c r="J2" s="45"/>
      <c r="K2" s="45"/>
      <c r="L2" s="45" t="s">
        <v>69</v>
      </c>
      <c r="M2" s="45"/>
      <c r="N2" s="45"/>
      <c r="O2" s="45"/>
      <c r="P2" s="45" t="s">
        <v>85</v>
      </c>
      <c r="Q2" s="45"/>
      <c r="R2" s="45"/>
      <c r="S2" s="45"/>
      <c r="T2" s="45" t="s">
        <v>86</v>
      </c>
      <c r="U2" s="45"/>
      <c r="V2" s="45"/>
      <c r="W2" s="45"/>
    </row>
    <row r="3" spans="1:23" ht="29.25" customHeight="1" x14ac:dyDescent="0.25">
      <c r="A3" s="45"/>
      <c r="B3" s="45"/>
      <c r="C3" s="45"/>
      <c r="D3" s="58" t="s">
        <v>3</v>
      </c>
      <c r="E3" s="57" t="s">
        <v>39</v>
      </c>
      <c r="F3" s="57" t="s">
        <v>19</v>
      </c>
      <c r="G3" s="57" t="s">
        <v>4</v>
      </c>
      <c r="H3" s="57" t="s">
        <v>3</v>
      </c>
      <c r="I3" s="57" t="s">
        <v>39</v>
      </c>
      <c r="J3" s="57" t="s">
        <v>19</v>
      </c>
      <c r="K3" s="57" t="s">
        <v>4</v>
      </c>
      <c r="L3" s="57" t="s">
        <v>3</v>
      </c>
      <c r="M3" s="57" t="s">
        <v>39</v>
      </c>
      <c r="N3" s="57" t="s">
        <v>19</v>
      </c>
      <c r="O3" s="57" t="s">
        <v>4</v>
      </c>
      <c r="P3" s="57" t="s">
        <v>3</v>
      </c>
      <c r="Q3" s="57" t="s">
        <v>39</v>
      </c>
      <c r="R3" s="57" t="s">
        <v>19</v>
      </c>
      <c r="S3" s="57" t="s">
        <v>4</v>
      </c>
      <c r="T3" s="57" t="s">
        <v>3</v>
      </c>
      <c r="U3" s="57" t="s">
        <v>39</v>
      </c>
      <c r="V3" s="59" t="s">
        <v>19</v>
      </c>
      <c r="W3" s="59" t="s">
        <v>4</v>
      </c>
    </row>
    <row r="4" spans="1:23" x14ac:dyDescent="0.25">
      <c r="A4" s="45"/>
      <c r="B4" s="45"/>
      <c r="C4" s="45"/>
      <c r="D4" s="58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9"/>
      <c r="W4" s="59"/>
    </row>
    <row r="5" spans="1:23" ht="38.25" x14ac:dyDescent="0.25">
      <c r="A5" s="48">
        <v>1203</v>
      </c>
      <c r="B5" s="48"/>
      <c r="C5" s="4" t="s">
        <v>38</v>
      </c>
      <c r="D5" s="29">
        <f>D6+D11</f>
        <v>582560.09129999985</v>
      </c>
      <c r="E5" s="22">
        <f t="shared" ref="E5:U5" si="0">E6+E11</f>
        <v>582560.09129999985</v>
      </c>
      <c r="F5" s="22">
        <f t="shared" si="0"/>
        <v>0</v>
      </c>
      <c r="G5" s="22">
        <f t="shared" si="0"/>
        <v>0</v>
      </c>
      <c r="H5" s="29">
        <f>H6+H11</f>
        <v>755179.00119999971</v>
      </c>
      <c r="I5" s="22">
        <f t="shared" si="0"/>
        <v>755179.00119999971</v>
      </c>
      <c r="J5" s="22">
        <f t="shared" si="0"/>
        <v>0</v>
      </c>
      <c r="K5" s="22">
        <f t="shared" si="0"/>
        <v>0</v>
      </c>
      <c r="L5" s="29">
        <f>L6+L11</f>
        <v>773824.64667265082</v>
      </c>
      <c r="M5" s="22">
        <f t="shared" si="0"/>
        <v>773824.64667265082</v>
      </c>
      <c r="N5" s="22">
        <f t="shared" si="0"/>
        <v>0</v>
      </c>
      <c r="O5" s="22">
        <f t="shared" si="0"/>
        <v>0</v>
      </c>
      <c r="P5" s="29">
        <f>P6+P11</f>
        <v>769526.19234755856</v>
      </c>
      <c r="Q5" s="22">
        <f t="shared" si="0"/>
        <v>769526.19234755856</v>
      </c>
      <c r="R5" s="22">
        <f t="shared" si="0"/>
        <v>0</v>
      </c>
      <c r="S5" s="22">
        <f t="shared" si="0"/>
        <v>0</v>
      </c>
      <c r="T5" s="29">
        <f>T6+T11</f>
        <v>780602.29035922349</v>
      </c>
      <c r="U5" s="22">
        <f t="shared" si="0"/>
        <v>780602.29035922349</v>
      </c>
      <c r="V5" s="5"/>
      <c r="W5" s="5"/>
    </row>
    <row r="6" spans="1:23" ht="76.5" x14ac:dyDescent="0.25">
      <c r="A6" s="49"/>
      <c r="B6" s="4">
        <v>11001</v>
      </c>
      <c r="C6" s="4" t="s">
        <v>82</v>
      </c>
      <c r="D6" s="29">
        <f>E6</f>
        <v>576169.3912999999</v>
      </c>
      <c r="E6" s="22">
        <f>'հավելված 5'!G5</f>
        <v>576169.3912999999</v>
      </c>
      <c r="F6" s="22"/>
      <c r="G6" s="22"/>
      <c r="H6" s="29">
        <f>I6</f>
        <v>738913.80119999975</v>
      </c>
      <c r="I6" s="22">
        <f>'հավելված 5'!H5</f>
        <v>738913.80119999975</v>
      </c>
      <c r="J6" s="22"/>
      <c r="K6" s="22"/>
      <c r="L6" s="29">
        <f>M6</f>
        <v>754006.44667265087</v>
      </c>
      <c r="M6" s="22">
        <f>'հավելված 5'!I5</f>
        <v>754006.44667265087</v>
      </c>
      <c r="N6" s="22"/>
      <c r="O6" s="22"/>
      <c r="P6" s="29">
        <f>Q6</f>
        <v>765634.69234755856</v>
      </c>
      <c r="Q6" s="22">
        <f>'հավելված 5'!J5</f>
        <v>765634.69234755856</v>
      </c>
      <c r="R6" s="22"/>
      <c r="S6" s="22"/>
      <c r="T6" s="29">
        <f>U6</f>
        <v>776710.79035922349</v>
      </c>
      <c r="U6" s="22">
        <f>'հավելված 5'!K5</f>
        <v>776710.79035922349</v>
      </c>
      <c r="V6" s="5"/>
      <c r="W6" s="5"/>
    </row>
    <row r="7" spans="1:23" hidden="1" x14ac:dyDescent="0.25">
      <c r="A7" s="49"/>
      <c r="B7" s="4" t="s">
        <v>9</v>
      </c>
      <c r="C7" s="4"/>
      <c r="D7" s="40"/>
      <c r="E7" s="5"/>
      <c r="F7" s="5"/>
      <c r="G7" s="5"/>
      <c r="H7" s="40"/>
      <c r="I7" s="5"/>
      <c r="J7" s="5"/>
      <c r="K7" s="5"/>
      <c r="L7" s="40"/>
      <c r="M7" s="5"/>
      <c r="N7" s="5"/>
      <c r="O7" s="5"/>
      <c r="P7" s="40"/>
      <c r="Q7" s="5"/>
      <c r="R7" s="5"/>
      <c r="S7" s="5"/>
      <c r="T7" s="40"/>
      <c r="U7" s="5"/>
      <c r="V7" s="5"/>
      <c r="W7" s="5"/>
    </row>
    <row r="8" spans="1:23" hidden="1" x14ac:dyDescent="0.25">
      <c r="A8" s="48" t="s">
        <v>5</v>
      </c>
      <c r="B8" s="48"/>
      <c r="C8" s="4" t="s">
        <v>6</v>
      </c>
      <c r="D8" s="40"/>
      <c r="E8" s="5"/>
      <c r="F8" s="5"/>
      <c r="G8" s="5"/>
      <c r="H8" s="40"/>
      <c r="I8" s="5"/>
      <c r="J8" s="5"/>
      <c r="K8" s="5"/>
      <c r="L8" s="40"/>
      <c r="M8" s="5"/>
      <c r="N8" s="5"/>
      <c r="O8" s="5"/>
      <c r="P8" s="40"/>
      <c r="Q8" s="5"/>
      <c r="R8" s="5"/>
      <c r="S8" s="5"/>
      <c r="T8" s="40"/>
      <c r="U8" s="5"/>
      <c r="V8" s="5"/>
      <c r="W8" s="5"/>
    </row>
    <row r="9" spans="1:23" ht="63.75" hidden="1" x14ac:dyDescent="0.25">
      <c r="A9" s="49"/>
      <c r="B9" s="4" t="s">
        <v>7</v>
      </c>
      <c r="C9" s="4" t="s">
        <v>8</v>
      </c>
      <c r="D9" s="40"/>
      <c r="E9" s="5"/>
      <c r="F9" s="5"/>
      <c r="G9" s="5"/>
      <c r="H9" s="40"/>
      <c r="I9" s="5"/>
      <c r="J9" s="5"/>
      <c r="K9" s="5"/>
      <c r="L9" s="40"/>
      <c r="M9" s="5"/>
      <c r="N9" s="5"/>
      <c r="O9" s="5"/>
      <c r="P9" s="40"/>
      <c r="Q9" s="5"/>
      <c r="R9" s="5"/>
      <c r="S9" s="5"/>
      <c r="T9" s="40"/>
      <c r="U9" s="5"/>
      <c r="V9" s="5"/>
      <c r="W9" s="5"/>
    </row>
    <row r="10" spans="1:23" hidden="1" x14ac:dyDescent="0.25">
      <c r="A10" s="49"/>
      <c r="B10" s="4" t="s">
        <v>9</v>
      </c>
      <c r="C10" s="4"/>
      <c r="D10" s="40"/>
      <c r="E10" s="5"/>
      <c r="F10" s="5"/>
      <c r="G10" s="5"/>
      <c r="H10" s="40"/>
      <c r="I10" s="5"/>
      <c r="J10" s="5"/>
      <c r="K10" s="5"/>
      <c r="L10" s="40"/>
      <c r="M10" s="5"/>
      <c r="N10" s="5"/>
      <c r="O10" s="5"/>
      <c r="P10" s="40"/>
      <c r="Q10" s="5"/>
      <c r="R10" s="5"/>
      <c r="S10" s="5"/>
      <c r="T10" s="40"/>
      <c r="U10" s="5"/>
      <c r="V10" s="5"/>
      <c r="W10" s="5"/>
    </row>
    <row r="11" spans="1:23" ht="63.75" x14ac:dyDescent="0.25">
      <c r="A11" s="38"/>
      <c r="B11" s="32">
        <v>31001</v>
      </c>
      <c r="C11" s="32" t="s">
        <v>78</v>
      </c>
      <c r="D11" s="29">
        <f>E11</f>
        <v>6390.7</v>
      </c>
      <c r="E11" s="22">
        <f>'հավելված 5'!G10</f>
        <v>6390.7</v>
      </c>
      <c r="F11" s="22"/>
      <c r="G11" s="22"/>
      <c r="H11" s="29">
        <f>I11</f>
        <v>16265.2</v>
      </c>
      <c r="I11" s="22">
        <f>'հավելված 5'!H10</f>
        <v>16265.2</v>
      </c>
      <c r="J11" s="22"/>
      <c r="K11" s="22"/>
      <c r="L11" s="29">
        <f>M11</f>
        <v>19818.2</v>
      </c>
      <c r="M11" s="22">
        <f>'հավելված 5'!I10</f>
        <v>19818.2</v>
      </c>
      <c r="N11" s="22"/>
      <c r="O11" s="22"/>
      <c r="P11" s="29">
        <f>Q11</f>
        <v>3891.5</v>
      </c>
      <c r="Q11" s="22">
        <f>'հավելված 5'!J10</f>
        <v>3891.5</v>
      </c>
      <c r="R11" s="22"/>
      <c r="S11" s="22"/>
      <c r="T11" s="29">
        <f>U11</f>
        <v>3891.5</v>
      </c>
      <c r="U11" s="22">
        <f>'հավելված 5'!K10</f>
        <v>3891.5</v>
      </c>
      <c r="V11" s="33"/>
      <c r="W11" s="33"/>
    </row>
    <row r="14" spans="1:23" x14ac:dyDescent="0.25">
      <c r="A14" s="3"/>
    </row>
  </sheetData>
  <mergeCells count="32">
    <mergeCell ref="W3:W4"/>
    <mergeCell ref="A5:B5"/>
    <mergeCell ref="A6:A7"/>
    <mergeCell ref="A8:B8"/>
    <mergeCell ref="A9:A10"/>
    <mergeCell ref="Q3:Q4"/>
    <mergeCell ref="R3:R4"/>
    <mergeCell ref="S3:S4"/>
    <mergeCell ref="T3:T4"/>
    <mergeCell ref="U3:U4"/>
    <mergeCell ref="V3:V4"/>
    <mergeCell ref="A2:B4"/>
    <mergeCell ref="C2:C4"/>
    <mergeCell ref="O3:O4"/>
    <mergeCell ref="P3:P4"/>
    <mergeCell ref="T2:W2"/>
    <mergeCell ref="A1:U1"/>
    <mergeCell ref="P2:S2"/>
    <mergeCell ref="M3:M4"/>
    <mergeCell ref="N3:N4"/>
    <mergeCell ref="I3:I4"/>
    <mergeCell ref="J3:J4"/>
    <mergeCell ref="K3:K4"/>
    <mergeCell ref="L3:L4"/>
    <mergeCell ref="D2:G2"/>
    <mergeCell ref="H2:K2"/>
    <mergeCell ref="L2:O2"/>
    <mergeCell ref="D3:D4"/>
    <mergeCell ref="E3:E4"/>
    <mergeCell ref="F3:F4"/>
    <mergeCell ref="G3:G4"/>
    <mergeCell ref="H3:H4"/>
  </mergeCells>
  <pageMargins left="0.7" right="0.26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I21" sqref="I21"/>
    </sheetView>
  </sheetViews>
  <sheetFormatPr defaultRowHeight="15" x14ac:dyDescent="0.25"/>
  <cols>
    <col min="6" max="6" width="15" customWidth="1"/>
    <col min="7" max="7" width="11.85546875" customWidth="1"/>
    <col min="8" max="8" width="10.42578125" customWidth="1"/>
    <col min="9" max="9" width="12.5703125" customWidth="1"/>
    <col min="10" max="11" width="9.140625" customWidth="1"/>
    <col min="12" max="12" width="13" customWidth="1"/>
    <col min="13" max="14" width="9.140625" customWidth="1"/>
    <col min="15" max="15" width="13.140625" customWidth="1"/>
    <col min="16" max="16" width="11.85546875" customWidth="1"/>
    <col min="17" max="17" width="10" customWidth="1"/>
  </cols>
  <sheetData>
    <row r="1" spans="1:17" ht="17.25" x14ac:dyDescent="0.25">
      <c r="A1" s="1" t="s">
        <v>20</v>
      </c>
    </row>
    <row r="2" spans="1:17" ht="20.25" x14ac:dyDescent="0.25">
      <c r="A2" s="8"/>
    </row>
    <row r="3" spans="1:17" ht="15" customHeight="1" x14ac:dyDescent="0.25">
      <c r="A3" s="61" t="s">
        <v>94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4" spans="1:17" x14ac:dyDescent="0.25">
      <c r="O4" s="9" t="s">
        <v>21</v>
      </c>
    </row>
    <row r="5" spans="1:17" ht="44.25" customHeight="1" x14ac:dyDescent="0.25">
      <c r="A5" s="45" t="s">
        <v>1</v>
      </c>
      <c r="B5" s="45"/>
      <c r="C5" s="45" t="s">
        <v>22</v>
      </c>
      <c r="D5" s="45"/>
      <c r="E5" s="45"/>
      <c r="F5" s="56" t="s">
        <v>23</v>
      </c>
      <c r="G5" s="56"/>
      <c r="H5" s="56"/>
      <c r="I5" s="56" t="s">
        <v>24</v>
      </c>
      <c r="J5" s="56"/>
      <c r="K5" s="56"/>
      <c r="L5" s="45" t="s">
        <v>25</v>
      </c>
      <c r="M5" s="45"/>
      <c r="N5" s="45"/>
      <c r="O5" s="56" t="s">
        <v>27</v>
      </c>
      <c r="P5" s="56"/>
      <c r="Q5" s="56"/>
    </row>
    <row r="6" spans="1:17" x14ac:dyDescent="0.25">
      <c r="A6" s="45"/>
      <c r="B6" s="45"/>
      <c r="C6" s="45"/>
      <c r="D6" s="45"/>
      <c r="E6" s="45"/>
      <c r="F6" s="56"/>
      <c r="G6" s="56"/>
      <c r="H6" s="56"/>
      <c r="I6" s="56"/>
      <c r="J6" s="56"/>
      <c r="K6" s="56"/>
      <c r="L6" s="45" t="s">
        <v>26</v>
      </c>
      <c r="M6" s="45"/>
      <c r="N6" s="45"/>
      <c r="O6" s="56"/>
      <c r="P6" s="56"/>
      <c r="Q6" s="56"/>
    </row>
    <row r="7" spans="1:17" ht="25.5" x14ac:dyDescent="0.25">
      <c r="A7" s="7" t="s">
        <v>28</v>
      </c>
      <c r="B7" s="7" t="s">
        <v>29</v>
      </c>
      <c r="C7" s="45"/>
      <c r="D7" s="45"/>
      <c r="E7" s="45"/>
      <c r="F7" s="7" t="s">
        <v>30</v>
      </c>
      <c r="G7" s="7" t="s">
        <v>70</v>
      </c>
      <c r="H7" s="7" t="s">
        <v>93</v>
      </c>
      <c r="I7" s="30" t="s">
        <v>30</v>
      </c>
      <c r="J7" s="30" t="s">
        <v>70</v>
      </c>
      <c r="K7" s="30" t="s">
        <v>93</v>
      </c>
      <c r="L7" s="30" t="s">
        <v>30</v>
      </c>
      <c r="M7" s="30" t="s">
        <v>70</v>
      </c>
      <c r="N7" s="30" t="s">
        <v>93</v>
      </c>
      <c r="O7" s="41" t="s">
        <v>30</v>
      </c>
      <c r="P7" s="41" t="s">
        <v>70</v>
      </c>
      <c r="Q7" s="41" t="s">
        <v>93</v>
      </c>
    </row>
    <row r="8" spans="1:17" x14ac:dyDescent="0.25">
      <c r="A8" s="60" t="s">
        <v>31</v>
      </c>
      <c r="B8" s="60"/>
      <c r="C8" s="60"/>
      <c r="D8" s="60"/>
      <c r="E8" s="60"/>
      <c r="F8" s="60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 ht="29.25" customHeight="1" x14ac:dyDescent="0.25">
      <c r="A9" s="4">
        <v>1203</v>
      </c>
      <c r="B9" s="4"/>
      <c r="C9" s="48" t="s">
        <v>38</v>
      </c>
      <c r="D9" s="48"/>
      <c r="E9" s="48"/>
      <c r="F9" s="34">
        <f>+F10+F20</f>
        <v>773824.64667265082</v>
      </c>
      <c r="G9" s="34">
        <f t="shared" ref="G9:Q9" si="0">+G10+G20</f>
        <v>769526.19234755856</v>
      </c>
      <c r="H9" s="34">
        <f t="shared" si="0"/>
        <v>780602.29035922349</v>
      </c>
      <c r="I9" s="34">
        <f>+I10+I20</f>
        <v>0</v>
      </c>
      <c r="J9" s="34">
        <f t="shared" si="0"/>
        <v>0</v>
      </c>
      <c r="K9" s="34">
        <f t="shared" si="0"/>
        <v>0</v>
      </c>
      <c r="L9" s="34">
        <f t="shared" si="0"/>
        <v>0</v>
      </c>
      <c r="M9" s="34">
        <f t="shared" si="0"/>
        <v>0</v>
      </c>
      <c r="N9" s="34">
        <f>+N10+N20</f>
        <v>0</v>
      </c>
      <c r="O9" s="34">
        <f>+O10+O20</f>
        <v>773824.64667265082</v>
      </c>
      <c r="P9" s="34">
        <f t="shared" si="0"/>
        <v>769526.19234755856</v>
      </c>
      <c r="Q9" s="34">
        <f t="shared" si="0"/>
        <v>780602.29035922349</v>
      </c>
    </row>
    <row r="10" spans="1:17" ht="108" customHeight="1" x14ac:dyDescent="0.25">
      <c r="A10" s="4"/>
      <c r="B10" s="4">
        <v>11001</v>
      </c>
      <c r="C10" s="4"/>
      <c r="D10" s="48" t="s">
        <v>40</v>
      </c>
      <c r="E10" s="48"/>
      <c r="F10" s="22">
        <f>'հավելված 5'!I5</f>
        <v>754006.44667265087</v>
      </c>
      <c r="G10" s="22">
        <f>'հավելված 5'!J5</f>
        <v>765634.69234755856</v>
      </c>
      <c r="H10" s="22">
        <f>'հավելված 5'!K5</f>
        <v>776710.79035922349</v>
      </c>
      <c r="I10" s="22"/>
      <c r="J10" s="22"/>
      <c r="K10" s="22"/>
      <c r="L10" s="22"/>
      <c r="M10" s="22"/>
      <c r="N10" s="22"/>
      <c r="O10" s="22">
        <f>+L10+F10</f>
        <v>754006.44667265087</v>
      </c>
      <c r="P10" s="22">
        <f t="shared" ref="P10" si="1">+M10+G10</f>
        <v>765634.69234755856</v>
      </c>
      <c r="Q10" s="22">
        <f t="shared" ref="Q10" si="2">+N10+H10</f>
        <v>776710.79035922349</v>
      </c>
    </row>
    <row r="11" spans="1:17" ht="25.5" hidden="1" customHeight="1" x14ac:dyDescent="0.25">
      <c r="A11" s="4"/>
      <c r="B11" s="4"/>
      <c r="C11" s="4"/>
      <c r="D11" s="48" t="s">
        <v>8</v>
      </c>
      <c r="E11" s="48"/>
      <c r="F11" s="5"/>
      <c r="G11" s="5"/>
      <c r="H11" s="5"/>
      <c r="I11" s="5"/>
      <c r="J11" s="5"/>
      <c r="K11" s="5"/>
      <c r="L11" s="5"/>
      <c r="M11" s="5"/>
      <c r="N11" s="5"/>
      <c r="O11" s="22">
        <f t="shared" ref="O11:O19" si="3">+L11+F11</f>
        <v>0</v>
      </c>
      <c r="P11" s="5"/>
      <c r="Q11" s="5"/>
    </row>
    <row r="12" spans="1:17" ht="25.5" hidden="1" customHeight="1" x14ac:dyDescent="0.25">
      <c r="A12" s="60" t="s">
        <v>32</v>
      </c>
      <c r="B12" s="60"/>
      <c r="C12" s="60"/>
      <c r="D12" s="60"/>
      <c r="E12" s="60"/>
      <c r="F12" s="60"/>
      <c r="G12" s="11"/>
      <c r="H12" s="11"/>
      <c r="I12" s="11"/>
      <c r="J12" s="11"/>
      <c r="K12" s="11"/>
      <c r="L12" s="11"/>
      <c r="M12" s="11"/>
      <c r="N12" s="11"/>
      <c r="O12" s="22">
        <f t="shared" si="3"/>
        <v>0</v>
      </c>
      <c r="P12" s="11"/>
      <c r="Q12" s="11"/>
    </row>
    <row r="13" spans="1:17" hidden="1" x14ac:dyDescent="0.25">
      <c r="A13" s="4"/>
      <c r="B13" s="4"/>
      <c r="C13" s="48" t="s">
        <v>6</v>
      </c>
      <c r="D13" s="48"/>
      <c r="E13" s="48"/>
      <c r="F13" s="5"/>
      <c r="G13" s="5"/>
      <c r="H13" s="5"/>
      <c r="I13" s="5"/>
      <c r="J13" s="5"/>
      <c r="K13" s="5"/>
      <c r="L13" s="5"/>
      <c r="M13" s="5"/>
      <c r="N13" s="5"/>
      <c r="O13" s="22">
        <f t="shared" si="3"/>
        <v>0</v>
      </c>
      <c r="P13" s="5"/>
      <c r="Q13" s="5"/>
    </row>
    <row r="14" spans="1:17" ht="25.5" hidden="1" customHeight="1" x14ac:dyDescent="0.25">
      <c r="A14" s="4"/>
      <c r="B14" s="4"/>
      <c r="C14" s="4"/>
      <c r="D14" s="48" t="s">
        <v>8</v>
      </c>
      <c r="E14" s="48"/>
      <c r="F14" s="5"/>
      <c r="G14" s="5"/>
      <c r="H14" s="5"/>
      <c r="I14" s="5"/>
      <c r="J14" s="5"/>
      <c r="K14" s="5"/>
      <c r="L14" s="5"/>
      <c r="M14" s="5"/>
      <c r="N14" s="5"/>
      <c r="O14" s="22">
        <f t="shared" si="3"/>
        <v>0</v>
      </c>
      <c r="P14" s="5"/>
      <c r="Q14" s="5"/>
    </row>
    <row r="15" spans="1:17" ht="25.5" hidden="1" customHeight="1" x14ac:dyDescent="0.25">
      <c r="A15" s="4"/>
      <c r="B15" s="4"/>
      <c r="C15" s="4"/>
      <c r="D15" s="48" t="s">
        <v>8</v>
      </c>
      <c r="E15" s="48"/>
      <c r="F15" s="5"/>
      <c r="G15" s="5"/>
      <c r="H15" s="5"/>
      <c r="I15" s="5"/>
      <c r="J15" s="5"/>
      <c r="K15" s="5"/>
      <c r="L15" s="5"/>
      <c r="M15" s="5"/>
      <c r="N15" s="5"/>
      <c r="O15" s="22">
        <f t="shared" si="3"/>
        <v>0</v>
      </c>
      <c r="P15" s="5"/>
      <c r="Q15" s="5"/>
    </row>
    <row r="16" spans="1:17" ht="25.5" hidden="1" customHeight="1" x14ac:dyDescent="0.25">
      <c r="A16" s="60" t="s">
        <v>33</v>
      </c>
      <c r="B16" s="60"/>
      <c r="C16" s="60"/>
      <c r="D16" s="60"/>
      <c r="E16" s="60"/>
      <c r="F16" s="60"/>
      <c r="G16" s="11"/>
      <c r="H16" s="11"/>
      <c r="I16" s="11"/>
      <c r="J16" s="11"/>
      <c r="K16" s="11"/>
      <c r="L16" s="11"/>
      <c r="M16" s="11"/>
      <c r="N16" s="11"/>
      <c r="O16" s="22">
        <f t="shared" si="3"/>
        <v>0</v>
      </c>
      <c r="P16" s="11"/>
      <c r="Q16" s="11"/>
    </row>
    <row r="17" spans="1:17" hidden="1" x14ac:dyDescent="0.25">
      <c r="A17" s="4"/>
      <c r="B17" s="4"/>
      <c r="C17" s="48" t="s">
        <v>6</v>
      </c>
      <c r="D17" s="48"/>
      <c r="E17" s="48"/>
      <c r="F17" s="5"/>
      <c r="G17" s="5"/>
      <c r="H17" s="5"/>
      <c r="I17" s="5"/>
      <c r="J17" s="5"/>
      <c r="K17" s="5"/>
      <c r="L17" s="5"/>
      <c r="M17" s="5"/>
      <c r="N17" s="5"/>
      <c r="O17" s="22">
        <f t="shared" si="3"/>
        <v>0</v>
      </c>
      <c r="P17" s="5"/>
      <c r="Q17" s="5"/>
    </row>
    <row r="18" spans="1:17" ht="25.5" hidden="1" customHeight="1" x14ac:dyDescent="0.25">
      <c r="A18" s="4"/>
      <c r="B18" s="4"/>
      <c r="C18" s="4"/>
      <c r="D18" s="48" t="s">
        <v>8</v>
      </c>
      <c r="E18" s="48"/>
      <c r="F18" s="5"/>
      <c r="G18" s="5"/>
      <c r="H18" s="5"/>
      <c r="I18" s="5"/>
      <c r="J18" s="5"/>
      <c r="K18" s="5"/>
      <c r="L18" s="5"/>
      <c r="M18" s="5"/>
      <c r="N18" s="5"/>
      <c r="O18" s="22">
        <f t="shared" si="3"/>
        <v>0</v>
      </c>
      <c r="P18" s="5"/>
      <c r="Q18" s="5"/>
    </row>
    <row r="19" spans="1:17" ht="25.5" hidden="1" customHeight="1" x14ac:dyDescent="0.25">
      <c r="A19" s="4"/>
      <c r="B19" s="4"/>
      <c r="C19" s="4"/>
      <c r="D19" s="48" t="s">
        <v>8</v>
      </c>
      <c r="E19" s="48"/>
      <c r="F19" s="5"/>
      <c r="G19" s="5"/>
      <c r="H19" s="5"/>
      <c r="I19" s="5"/>
      <c r="J19" s="5"/>
      <c r="K19" s="5"/>
      <c r="L19" s="5"/>
      <c r="M19" s="5"/>
      <c r="N19" s="5"/>
      <c r="O19" s="22">
        <f t="shared" si="3"/>
        <v>0</v>
      </c>
      <c r="P19" s="5"/>
      <c r="Q19" s="5"/>
    </row>
    <row r="20" spans="1:17" ht="108" customHeight="1" x14ac:dyDescent="0.25">
      <c r="A20" s="32"/>
      <c r="B20" s="32">
        <v>31001</v>
      </c>
      <c r="C20" s="32"/>
      <c r="D20" s="48" t="s">
        <v>78</v>
      </c>
      <c r="E20" s="48"/>
      <c r="F20" s="22">
        <f>'հավելված 5'!I10</f>
        <v>19818.2</v>
      </c>
      <c r="G20" s="22">
        <f>'հավելված 5'!J10</f>
        <v>3891.5</v>
      </c>
      <c r="H20" s="22">
        <f>'հավելված 5'!K10</f>
        <v>3891.5</v>
      </c>
      <c r="I20" s="22"/>
      <c r="J20" s="22"/>
      <c r="K20" s="22"/>
      <c r="L20" s="22">
        <v>0</v>
      </c>
      <c r="M20" s="22"/>
      <c r="N20" s="22"/>
      <c r="O20" s="22">
        <f>+L20+F20</f>
        <v>19818.2</v>
      </c>
      <c r="P20" s="22">
        <f>+M20+G20</f>
        <v>3891.5</v>
      </c>
      <c r="Q20" s="22">
        <f>+N20+H20</f>
        <v>3891.5</v>
      </c>
    </row>
    <row r="21" spans="1:17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</row>
    <row r="22" spans="1:17" ht="20.25" x14ac:dyDescent="0.25">
      <c r="A22" s="8"/>
    </row>
    <row r="25" spans="1:17" x14ac:dyDescent="0.25">
      <c r="A25" s="3"/>
    </row>
    <row r="26" spans="1:17" x14ac:dyDescent="0.25">
      <c r="A26" s="3"/>
    </row>
    <row r="27" spans="1:17" x14ac:dyDescent="0.25">
      <c r="A27" s="3"/>
    </row>
  </sheetData>
  <mergeCells count="24">
    <mergeCell ref="A3:O3"/>
    <mergeCell ref="I5:K6"/>
    <mergeCell ref="O5:Q6"/>
    <mergeCell ref="A8:D8"/>
    <mergeCell ref="E8:F8"/>
    <mergeCell ref="A5:B6"/>
    <mergeCell ref="L5:N5"/>
    <mergeCell ref="L6:N6"/>
    <mergeCell ref="D20:E20"/>
    <mergeCell ref="D11:E11"/>
    <mergeCell ref="C5:E7"/>
    <mergeCell ref="F5:H6"/>
    <mergeCell ref="D10:E10"/>
    <mergeCell ref="C17:E17"/>
    <mergeCell ref="D18:E18"/>
    <mergeCell ref="D19:E19"/>
    <mergeCell ref="A12:D12"/>
    <mergeCell ref="E12:F12"/>
    <mergeCell ref="C13:E13"/>
    <mergeCell ref="D14:E14"/>
    <mergeCell ref="D15:E15"/>
    <mergeCell ref="A16:D16"/>
    <mergeCell ref="E16:F16"/>
    <mergeCell ref="C9:E9"/>
  </mergeCells>
  <hyperlinks>
    <hyperlink ref="F5" location="_ftn1" display="_ftn1"/>
    <hyperlink ref="I5" location="_ftn2" display="_ftn2"/>
    <hyperlink ref="O5" location="_ftn3" display="_ftn3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D15" sqref="D15"/>
    </sheetView>
  </sheetViews>
  <sheetFormatPr defaultRowHeight="15" x14ac:dyDescent="0.25"/>
  <cols>
    <col min="1" max="1" width="62.7109375" customWidth="1"/>
    <col min="2" max="2" width="12" bestFit="1" customWidth="1"/>
    <col min="3" max="4" width="11.85546875" customWidth="1"/>
    <col min="5" max="5" width="14.28515625" customWidth="1"/>
    <col min="6" max="6" width="9.42578125" bestFit="1" customWidth="1"/>
  </cols>
  <sheetData>
    <row r="1" spans="1:6" ht="51.75" customHeight="1" x14ac:dyDescent="0.25">
      <c r="A1" s="62" t="s">
        <v>95</v>
      </c>
      <c r="B1" s="62"/>
      <c r="C1" s="62"/>
      <c r="D1" s="62"/>
      <c r="E1" s="62"/>
    </row>
    <row r="2" spans="1:6" x14ac:dyDescent="0.25">
      <c r="E2" s="12" t="s">
        <v>41</v>
      </c>
    </row>
    <row r="3" spans="1:6" ht="16.5" x14ac:dyDescent="0.25">
      <c r="A3" s="14"/>
      <c r="B3" s="15" t="s">
        <v>34</v>
      </c>
      <c r="C3" s="15" t="s">
        <v>35</v>
      </c>
      <c r="D3" s="15" t="s">
        <v>71</v>
      </c>
      <c r="E3" s="15" t="s">
        <v>102</v>
      </c>
    </row>
    <row r="4" spans="1:6" ht="40.5" x14ac:dyDescent="0.25">
      <c r="A4" s="16" t="s">
        <v>96</v>
      </c>
      <c r="B4" s="17" t="s">
        <v>17</v>
      </c>
      <c r="C4" s="19">
        <v>733434.5</v>
      </c>
      <c r="D4" s="19">
        <v>741080.8</v>
      </c>
      <c r="E4" s="19">
        <v>741080.8</v>
      </c>
    </row>
    <row r="5" spans="1:6" ht="27" x14ac:dyDescent="0.25">
      <c r="A5" s="16" t="s">
        <v>97</v>
      </c>
      <c r="B5" s="19">
        <f>'հավելված 5'!H4</f>
        <v>755179.00119999971</v>
      </c>
      <c r="C5" s="17" t="s">
        <v>17</v>
      </c>
      <c r="D5" s="17" t="s">
        <v>17</v>
      </c>
      <c r="E5" s="17" t="s">
        <v>17</v>
      </c>
    </row>
    <row r="6" spans="1:6" ht="27" x14ac:dyDescent="0.25">
      <c r="A6" s="16" t="s">
        <v>98</v>
      </c>
      <c r="B6" s="17" t="s">
        <v>17</v>
      </c>
      <c r="C6" s="20">
        <f>C7+C8+C9</f>
        <v>773824.64667265082</v>
      </c>
      <c r="D6" s="20">
        <f t="shared" ref="D6:E6" si="0">D7+D8+D9</f>
        <v>769526.19234755856</v>
      </c>
      <c r="E6" s="20">
        <f t="shared" si="0"/>
        <v>780602.29035922349</v>
      </c>
    </row>
    <row r="7" spans="1:6" ht="40.5" x14ac:dyDescent="0.25">
      <c r="A7" s="16" t="s">
        <v>99</v>
      </c>
      <c r="B7" s="17" t="s">
        <v>17</v>
      </c>
      <c r="C7" s="19">
        <f>'հավելված 10 աղյ. 1'!F9</f>
        <v>773824.64667265082</v>
      </c>
      <c r="D7" s="19">
        <f>'հավելված 10 աղյ. 1'!G9</f>
        <v>769526.19234755856</v>
      </c>
      <c r="E7" s="19">
        <f>'հավելված 10 աղյ. 1'!H9</f>
        <v>780602.29035922349</v>
      </c>
      <c r="F7" s="36"/>
    </row>
    <row r="8" spans="1:6" x14ac:dyDescent="0.25">
      <c r="A8" s="16" t="s">
        <v>36</v>
      </c>
      <c r="B8" s="17" t="s">
        <v>17</v>
      </c>
      <c r="C8" s="18">
        <v>0</v>
      </c>
      <c r="D8" s="18">
        <v>0</v>
      </c>
      <c r="E8" s="18">
        <v>0</v>
      </c>
    </row>
    <row r="9" spans="1:6" x14ac:dyDescent="0.25">
      <c r="A9" s="16" t="s">
        <v>37</v>
      </c>
      <c r="B9" s="17" t="s">
        <v>17</v>
      </c>
      <c r="C9" s="18">
        <f>+'հավելված 10 աղյ. 1'!L20</f>
        <v>0</v>
      </c>
      <c r="D9" s="37">
        <f>+'հավելված 10 աղյ. 1'!M20</f>
        <v>0</v>
      </c>
      <c r="E9" s="37">
        <f>+'հավելված 10 աղյ. 1'!N20</f>
        <v>0</v>
      </c>
    </row>
    <row r="10" spans="1:6" ht="27" x14ac:dyDescent="0.25">
      <c r="A10" s="16" t="s">
        <v>100</v>
      </c>
      <c r="B10" s="17" t="s">
        <v>17</v>
      </c>
      <c r="C10" s="20">
        <f>C6</f>
        <v>773824.64667265082</v>
      </c>
      <c r="D10" s="20">
        <f>D6</f>
        <v>769526.19234755856</v>
      </c>
      <c r="E10" s="20">
        <f>E6</f>
        <v>780602.29035922349</v>
      </c>
    </row>
    <row r="11" spans="1:6" ht="40.5" x14ac:dyDescent="0.25">
      <c r="A11" s="16" t="s">
        <v>101</v>
      </c>
      <c r="B11" s="17" t="s">
        <v>17</v>
      </c>
      <c r="C11" s="21">
        <f>C10-C4</f>
        <v>40390.146672650822</v>
      </c>
      <c r="D11" s="21">
        <f>D10-D4</f>
        <v>28445.392347558518</v>
      </c>
      <c r="E11" s="21">
        <f>E10-E4</f>
        <v>39521.490359223448</v>
      </c>
    </row>
    <row r="12" spans="1:6" ht="16.5" x14ac:dyDescent="0.25">
      <c r="A12" s="13"/>
    </row>
    <row r="13" spans="1:6" ht="45.75" customHeight="1" x14ac:dyDescent="0.25">
      <c r="A13" s="63"/>
      <c r="B13" s="63"/>
      <c r="C13" s="63"/>
      <c r="D13" s="63"/>
      <c r="E13" s="63"/>
    </row>
  </sheetData>
  <mergeCells count="2">
    <mergeCell ref="A1:E1"/>
    <mergeCell ref="A13:E13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հավելված 4</vt:lpstr>
      <vt:lpstr>հավելված 5</vt:lpstr>
      <vt:lpstr>հավելված 8</vt:lpstr>
      <vt:lpstr>հավելված 10 աղյ. 1</vt:lpstr>
      <vt:lpstr>հավելված 10 աղյ. 2</vt:lpstr>
      <vt:lpstr>'հավելված 4'!_ftn1</vt:lpstr>
      <vt:lpstr>'հավելված 10 աղյ. 1'!_ftn2</vt:lpstr>
      <vt:lpstr>'հավելված 10 աղյ. 1'!_ftn3</vt:lpstr>
      <vt:lpstr>'հավելված 4'!_ftnref1</vt:lpstr>
      <vt:lpstr>'հավելված 10 աղյ. 1'!_ftnref2</vt:lpstr>
      <vt:lpstr>'հավելված 10 աղյ. 1'!_ftnref3</vt:lpstr>
      <vt:lpstr>'հավելված 4'!_Toc501014756</vt:lpstr>
      <vt:lpstr>'հավելված 5'!_Toc501014757</vt:lpstr>
      <vt:lpstr>'հավելված 8'!_Toc501014760</vt:lpstr>
      <vt:lpstr>'հավելված 10 աղյ. 1'!_Toc501014762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2021-02-26T11:10:00Z</dcterms:modified>
</cp:coreProperties>
</file>